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020" windowHeight="8070"/>
  </bookViews>
  <sheets>
    <sheet name="заявки 2021" sheetId="4" r:id="rId1"/>
  </sheets>
  <definedNames>
    <definedName name="_xlnm.Print_Area" localSheetId="0">'заявки 2021'!$A$1:$T$31</definedName>
  </definedNames>
  <calcPr calcId="125725"/>
</workbook>
</file>

<file path=xl/calcChain.xml><?xml version="1.0" encoding="utf-8"?>
<calcChain xmlns="http://schemas.openxmlformats.org/spreadsheetml/2006/main">
  <c r="L31" i="4"/>
  <c r="M31"/>
  <c r="N31"/>
  <c r="O31"/>
  <c r="K23" l="1"/>
  <c r="K9"/>
  <c r="P23"/>
  <c r="Q23"/>
  <c r="P9"/>
  <c r="Q9"/>
  <c r="K14"/>
  <c r="P14"/>
  <c r="Q14"/>
  <c r="K30"/>
  <c r="P30"/>
  <c r="Q30"/>
  <c r="K15"/>
  <c r="P15"/>
  <c r="Q15"/>
  <c r="K28"/>
  <c r="P28"/>
  <c r="Q28"/>
  <c r="K10"/>
  <c r="P10"/>
  <c r="Q10"/>
  <c r="K24"/>
  <c r="P24"/>
  <c r="Q24"/>
  <c r="K18"/>
  <c r="P18"/>
  <c r="Q18"/>
  <c r="K21"/>
  <c r="P21"/>
  <c r="Q21"/>
  <c r="K12"/>
  <c r="P12"/>
  <c r="Q12"/>
  <c r="K22"/>
  <c r="P22"/>
  <c r="Q22"/>
  <c r="K25"/>
  <c r="P25"/>
  <c r="Q25"/>
  <c r="K27"/>
  <c r="P27"/>
  <c r="Q27"/>
  <c r="K11"/>
  <c r="P11"/>
  <c r="Q11"/>
  <c r="K26"/>
  <c r="P26"/>
  <c r="Q26"/>
  <c r="K13"/>
  <c r="P13"/>
  <c r="Q13"/>
  <c r="K29"/>
  <c r="P29"/>
  <c r="Q29"/>
  <c r="K20"/>
  <c r="P20"/>
  <c r="Q20"/>
  <c r="K16"/>
  <c r="P16"/>
  <c r="Q16"/>
  <c r="K17"/>
  <c r="P17"/>
  <c r="Q17"/>
  <c r="K19"/>
  <c r="P19"/>
  <c r="Q19"/>
  <c r="P31" l="1"/>
  <c r="Q31"/>
  <c r="K31"/>
  <c r="R26"/>
  <c r="R27"/>
  <c r="R11"/>
  <c r="R9"/>
  <c r="R17" l="1"/>
  <c r="R23"/>
  <c r="R13"/>
  <c r="S13" l="1"/>
  <c r="S11"/>
  <c r="S27"/>
  <c r="S26"/>
  <c r="R30"/>
  <c r="S30" s="1"/>
  <c r="R14"/>
  <c r="S14" s="1"/>
  <c r="R25"/>
  <c r="S25" s="1"/>
  <c r="R10"/>
  <c r="R21"/>
  <c r="S21" s="1"/>
  <c r="R18"/>
  <c r="S18" s="1"/>
  <c r="S17"/>
  <c r="S23"/>
  <c r="S9"/>
  <c r="R12"/>
  <c r="S12" s="1"/>
  <c r="R22"/>
  <c r="R29"/>
  <c r="R24"/>
  <c r="S10" l="1"/>
  <c r="S22"/>
  <c r="R28"/>
  <c r="S28" s="1"/>
  <c r="S24"/>
  <c r="R19"/>
  <c r="S19" s="1"/>
  <c r="R16"/>
  <c r="S16" s="1"/>
  <c r="R20"/>
  <c r="R31" s="1"/>
  <c r="R15"/>
  <c r="S15" s="1"/>
  <c r="S29"/>
  <c r="S31" l="1"/>
  <c r="S20"/>
</calcChain>
</file>

<file path=xl/sharedStrings.xml><?xml version="1.0" encoding="utf-8"?>
<sst xmlns="http://schemas.openxmlformats.org/spreadsheetml/2006/main" count="204" uniqueCount="128">
  <si>
    <t>№ п/п</t>
  </si>
  <si>
    <t>Дата и время поступления заявки</t>
  </si>
  <si>
    <t>Заявитель</t>
  </si>
  <si>
    <t>Адрес территории</t>
  </si>
  <si>
    <t>Протокол ОССП</t>
  </si>
  <si>
    <t>Стоимость работ по ЛСР, тыс. руб.</t>
  </si>
  <si>
    <t>Финансовая доля собственников 1%</t>
  </si>
  <si>
    <t>Примечание</t>
  </si>
  <si>
    <t>Всего</t>
  </si>
  <si>
    <t>в том числе</t>
  </si>
  <si>
    <t>благоустройство</t>
  </si>
  <si>
    <t>наружное освещение</t>
  </si>
  <si>
    <t>да</t>
  </si>
  <si>
    <t>Совет дома</t>
  </si>
  <si>
    <t>ООО «Колибри»</t>
  </si>
  <si>
    <t xml:space="preserve">№ 1 от 15.03.2019 </t>
  </si>
  <si>
    <t>ООО «Комфорт – Околица»</t>
  </si>
  <si>
    <t>Детская площадка</t>
  </si>
  <si>
    <t>Финансовая доля собственников 20%</t>
  </si>
  <si>
    <t>Финансовая доля собственников, Всего (1+20)%</t>
  </si>
  <si>
    <t>Наличие в протоколе пункта о</t>
  </si>
  <si>
    <t>включении в общее имущество</t>
  </si>
  <si>
    <t>финн доле ≥ 1%(20%)</t>
  </si>
  <si>
    <t>ТСЖ "Ясная поляна"</t>
  </si>
  <si>
    <t>ул.Л.Толстого, 33</t>
  </si>
  <si>
    <t>ТСЖ "Пятилетки, 89"</t>
  </si>
  <si>
    <t>ул.Пятилетки, 89</t>
  </si>
  <si>
    <t>ООО "Эксплуатация МКД"</t>
  </si>
  <si>
    <t>ул.Челюскинцев, 85</t>
  </si>
  <si>
    <t>ТСЖ "Пятилетки, 39"</t>
  </si>
  <si>
    <t>ул. Пятилетки, 39</t>
  </si>
  <si>
    <t>ООО "УК Л.Толстого, 25"</t>
  </si>
  <si>
    <t>ул.Красноборова, 7</t>
  </si>
  <si>
    <t>ул.Пятилетки, 48</t>
  </si>
  <si>
    <t>ТСЖ "Мира, 86"</t>
  </si>
  <si>
    <t>ул.Мира, 86</t>
  </si>
  <si>
    <t>ТСЖ "П.Коммуны, 16"</t>
  </si>
  <si>
    <t>ул.П.Коммуны, 16</t>
  </si>
  <si>
    <t>ТСЖ "Мира, 87"</t>
  </si>
  <si>
    <t>ул.Мира, 87</t>
  </si>
  <si>
    <t>ЖСК "П.Коммуны, 52"</t>
  </si>
  <si>
    <t>ул.П.Коммуны, 52</t>
  </si>
  <si>
    <t>ул. Свердлова, 166</t>
  </si>
  <si>
    <t>ул.Ломоносова, 91</t>
  </si>
  <si>
    <t>ул.Юбилейная, 26</t>
  </si>
  <si>
    <t>ООО "Правобережье"</t>
  </si>
  <si>
    <t>ул.Строгановская, 11</t>
  </si>
  <si>
    <t>ул.Строгановская, 19</t>
  </si>
  <si>
    <t>ул.И.Дощеникова, 10</t>
  </si>
  <si>
    <t>ул.Мира, 96</t>
  </si>
  <si>
    <t>ТСЖ "Мира-62"</t>
  </si>
  <si>
    <t>ул.Мира, 62</t>
  </si>
  <si>
    <t>ул.Труда, 7</t>
  </si>
  <si>
    <t xml:space="preserve">Дизайн-проект </t>
  </si>
  <si>
    <t>№02/12/2019 от 23.02.2019</t>
  </si>
  <si>
    <t>№ 3 от 16.12.2018</t>
  </si>
  <si>
    <t>№ 8 от 09.07.2019</t>
  </si>
  <si>
    <t>№ 1 от 30.09.2019</t>
  </si>
  <si>
    <t>№ 2 от 30.09.2019</t>
  </si>
  <si>
    <t>№ 7/2019 от 15.11.2019</t>
  </si>
  <si>
    <t>ООО "Чуртан 59"</t>
  </si>
  <si>
    <t>пр. Ленина, 39</t>
  </si>
  <si>
    <t>№ 3/2018 от 25.12.2018</t>
  </si>
  <si>
    <t>№ 2 от10.12.2019</t>
  </si>
  <si>
    <t>№ 2 от28.10.2019</t>
  </si>
  <si>
    <t>№ 3 от 19.03.2019</t>
  </si>
  <si>
    <t xml:space="preserve">да </t>
  </si>
  <si>
    <t>№ 2 от 19.03.2019</t>
  </si>
  <si>
    <t>№ 5 от 22.09.2019</t>
  </si>
  <si>
    <t>№ 2/2019 от 01.03.2019</t>
  </si>
  <si>
    <t>№ 1/08/2019 от 27.08.2019</t>
  </si>
  <si>
    <t>№ 1/2019 от 13.12.2019</t>
  </si>
  <si>
    <t>№ 1/2019 от 30.09.2019</t>
  </si>
  <si>
    <t>№ 1/2019 от 31.10.2019</t>
  </si>
  <si>
    <t>№ 1 от 06.11.2019</t>
  </si>
  <si>
    <t>б/н от 21.05.2019</t>
  </si>
  <si>
    <r>
      <t>12.11.2020 08</t>
    </r>
    <r>
      <rPr>
        <vertAlign val="superscript"/>
        <sz val="12"/>
        <color theme="1"/>
        <rFont val="Times New Roman"/>
        <family val="1"/>
        <charset val="204"/>
      </rPr>
      <t>38</t>
    </r>
  </si>
  <si>
    <t>2/25</t>
  </si>
  <si>
    <r>
      <t>12.11.2020 08</t>
    </r>
    <r>
      <rPr>
        <vertAlign val="superscript"/>
        <sz val="12"/>
        <color theme="1"/>
        <rFont val="Times New Roman"/>
        <family val="1"/>
        <charset val="204"/>
      </rPr>
      <t>36</t>
    </r>
  </si>
  <si>
    <t>4/23</t>
  </si>
  <si>
    <t>16/6</t>
  </si>
  <si>
    <t>Озеленение (удал. деревьев)</t>
  </si>
  <si>
    <t>8/45</t>
  </si>
  <si>
    <r>
      <t>12.11.2020 08</t>
    </r>
    <r>
      <rPr>
        <vertAlign val="superscript"/>
        <sz val="12"/>
        <color theme="1"/>
        <rFont val="Times New Roman"/>
        <family val="1"/>
        <charset val="204"/>
      </rPr>
      <t>43</t>
    </r>
  </si>
  <si>
    <r>
      <t>12.11.2020 08</t>
    </r>
    <r>
      <rPr>
        <vertAlign val="superscript"/>
        <sz val="12"/>
        <color theme="1"/>
        <rFont val="Times New Roman"/>
        <family val="1"/>
        <charset val="204"/>
      </rPr>
      <t>42</t>
    </r>
  </si>
  <si>
    <t>7/46</t>
  </si>
  <si>
    <t>19/8</t>
  </si>
  <si>
    <r>
      <t>12.11.2020 08</t>
    </r>
    <r>
      <rPr>
        <vertAlign val="superscript"/>
        <sz val="12"/>
        <color theme="1"/>
        <rFont val="Times New Roman"/>
        <family val="1"/>
        <charset val="204"/>
      </rPr>
      <t>54</t>
    </r>
  </si>
  <si>
    <r>
      <t>12.11.2020 08</t>
    </r>
    <r>
      <rPr>
        <vertAlign val="superscript"/>
        <sz val="12"/>
        <color theme="1"/>
        <rFont val="Times New Roman"/>
        <family val="1"/>
        <charset val="204"/>
      </rPr>
      <t>51</t>
    </r>
  </si>
  <si>
    <t>17/54</t>
  </si>
  <si>
    <r>
      <t>12.11.2020 08</t>
    </r>
    <r>
      <rPr>
        <vertAlign val="superscript"/>
        <sz val="12"/>
        <color theme="1"/>
        <rFont val="Times New Roman"/>
        <family val="1"/>
        <charset val="204"/>
      </rPr>
      <t>52</t>
    </r>
  </si>
  <si>
    <t>28/20</t>
  </si>
  <si>
    <r>
      <t>12.11.2020 09</t>
    </r>
    <r>
      <rPr>
        <vertAlign val="superscript"/>
        <sz val="12"/>
        <color theme="1"/>
        <rFont val="Times New Roman"/>
        <family val="1"/>
        <charset val="204"/>
      </rPr>
      <t>05</t>
    </r>
  </si>
  <si>
    <t>22/21</t>
  </si>
  <si>
    <r>
      <t>12.11.2020 08</t>
    </r>
    <r>
      <rPr>
        <vertAlign val="superscript"/>
        <sz val="12"/>
        <color theme="1"/>
        <rFont val="Times New Roman"/>
        <family val="1"/>
        <charset val="204"/>
      </rPr>
      <t>59</t>
    </r>
  </si>
  <si>
    <t>49/55</t>
  </si>
  <si>
    <r>
      <t>12.11.2020 11</t>
    </r>
    <r>
      <rPr>
        <vertAlign val="superscript"/>
        <sz val="12"/>
        <color theme="1"/>
        <rFont val="Times New Roman"/>
        <family val="1"/>
        <charset val="204"/>
      </rPr>
      <t>15</t>
    </r>
  </si>
  <si>
    <t>43/35</t>
  </si>
  <si>
    <r>
      <t>12.11.2020 09</t>
    </r>
    <r>
      <rPr>
        <vertAlign val="superscript"/>
        <sz val="12"/>
        <color theme="1"/>
        <rFont val="Times New Roman"/>
        <family val="1"/>
        <charset val="204"/>
      </rPr>
      <t>21</t>
    </r>
  </si>
  <si>
    <r>
      <t>17.11.2020 09</t>
    </r>
    <r>
      <rPr>
        <vertAlign val="superscript"/>
        <sz val="12"/>
        <color theme="1"/>
        <rFont val="Times New Roman"/>
        <family val="1"/>
        <charset val="204"/>
      </rPr>
      <t>24</t>
    </r>
  </si>
  <si>
    <t>60/27</t>
  </si>
  <si>
    <r>
      <t>16.11.2020 09</t>
    </r>
    <r>
      <rPr>
        <vertAlign val="superscript"/>
        <sz val="12"/>
        <color theme="1"/>
        <rFont val="Times New Roman"/>
        <family val="1"/>
        <charset val="204"/>
      </rPr>
      <t>43</t>
    </r>
  </si>
  <si>
    <t>58/53</t>
  </si>
  <si>
    <r>
      <t>13.11.2020 11</t>
    </r>
    <r>
      <rPr>
        <vertAlign val="superscript"/>
        <sz val="12"/>
        <color theme="1"/>
        <rFont val="Times New Roman"/>
        <family val="1"/>
        <charset val="204"/>
      </rPr>
      <t>04</t>
    </r>
  </si>
  <si>
    <t>54/28</t>
  </si>
  <si>
    <r>
      <t>12.11.2020 15</t>
    </r>
    <r>
      <rPr>
        <vertAlign val="superscript"/>
        <sz val="12"/>
        <color theme="1"/>
        <rFont val="Times New Roman"/>
        <family val="1"/>
        <charset val="204"/>
      </rPr>
      <t>38</t>
    </r>
  </si>
  <si>
    <t>53/18</t>
  </si>
  <si>
    <r>
      <t>12.11.2020 14</t>
    </r>
    <r>
      <rPr>
        <vertAlign val="superscript"/>
        <sz val="12"/>
        <color theme="1"/>
        <rFont val="Times New Roman"/>
        <family val="1"/>
        <charset val="204"/>
      </rPr>
      <t>19</t>
    </r>
  </si>
  <si>
    <t>48/49</t>
  </si>
  <si>
    <r>
      <t>12.11.2020 09</t>
    </r>
    <r>
      <rPr>
        <vertAlign val="superscript"/>
        <sz val="12"/>
        <color theme="1"/>
        <rFont val="Times New Roman"/>
        <family val="1"/>
        <charset val="204"/>
      </rPr>
      <t>26</t>
    </r>
  </si>
  <si>
    <t>47/51</t>
  </si>
  <si>
    <r>
      <t>12.11.2020 09</t>
    </r>
    <r>
      <rPr>
        <vertAlign val="superscript"/>
        <sz val="12"/>
        <color theme="1"/>
        <rFont val="Times New Roman"/>
        <family val="1"/>
        <charset val="204"/>
      </rPr>
      <t>25</t>
    </r>
  </si>
  <si>
    <t>45/50</t>
  </si>
  <si>
    <r>
      <t>12.11.2020 09</t>
    </r>
    <r>
      <rPr>
        <vertAlign val="superscript"/>
        <sz val="12"/>
        <color theme="1"/>
        <rFont val="Times New Roman"/>
        <family val="1"/>
        <charset val="204"/>
      </rPr>
      <t>23</t>
    </r>
  </si>
  <si>
    <t>21/30</t>
  </si>
  <si>
    <r>
      <t>12.11.2020 08</t>
    </r>
    <r>
      <rPr>
        <vertAlign val="superscript"/>
        <sz val="12"/>
        <color theme="1"/>
        <rFont val="Times New Roman"/>
        <family val="1"/>
        <charset val="204"/>
      </rPr>
      <t>58</t>
    </r>
  </si>
  <si>
    <t>20/29</t>
  </si>
  <si>
    <r>
      <t>12.11.2020 08</t>
    </r>
    <r>
      <rPr>
        <vertAlign val="superscript"/>
        <sz val="12"/>
        <color theme="1"/>
        <rFont val="Times New Roman"/>
        <family val="1"/>
        <charset val="204"/>
      </rPr>
      <t>57</t>
    </r>
  </si>
  <si>
    <t>18/32</t>
  </si>
  <si>
    <r>
      <t>12.11.2020 08</t>
    </r>
    <r>
      <rPr>
        <vertAlign val="superscript"/>
        <sz val="12"/>
        <color theme="1"/>
        <rFont val="Times New Roman"/>
        <family val="1"/>
        <charset val="204"/>
      </rPr>
      <t>53</t>
    </r>
  </si>
  <si>
    <t>63/52</t>
  </si>
  <si>
    <t>нет наружного освещения</t>
  </si>
  <si>
    <t>№ 2 от 16.08.2018; № 1 от 19.01.2019</t>
  </si>
  <si>
    <t xml:space="preserve"> Перечень дворовых территорий для выполнения работ по благоустройству в 2021 году в рамках муниципальной программы «Формирование современной городской среды на территории муниципального образования «Город Березники».
</t>
  </si>
  <si>
    <t>Потребность без финансовой доли собственников</t>
  </si>
  <si>
    <t>ул.Гагарина, 6</t>
  </si>
  <si>
    <t>ул.Гагарина,5</t>
  </si>
  <si>
    <t>№ заявки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</si>
</sst>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49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" fillId="0" borderId="1" xfId="0" applyNumberFormat="1" applyFont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top" wrapText="1"/>
    </xf>
    <xf numFmtId="4" fontId="5" fillId="0" borderId="1" xfId="1" applyNumberFormat="1" applyFont="1" applyFill="1" applyBorder="1" applyAlignment="1">
      <alignment horizontal="right" wrapText="1"/>
    </xf>
    <xf numFmtId="4" fontId="1" fillId="0" borderId="1" xfId="1" applyNumberFormat="1" applyFont="1" applyFill="1" applyBorder="1" applyAlignment="1">
      <alignment horizontal="right" wrapText="1"/>
    </xf>
    <xf numFmtId="4" fontId="1" fillId="0" borderId="1" xfId="1" applyNumberFormat="1" applyFont="1" applyBorder="1" applyAlignment="1">
      <alignment horizontal="right" wrapText="1"/>
    </xf>
    <xf numFmtId="4" fontId="5" fillId="0" borderId="1" xfId="1" applyNumberFormat="1" applyFont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1" fillId="0" borderId="1" xfId="1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2" borderId="1" xfId="1" applyNumberFormat="1" applyFont="1" applyFill="1" applyBorder="1" applyAlignment="1">
      <alignment horizontal="center" wrapText="1"/>
    </xf>
    <xf numFmtId="4" fontId="1" fillId="0" borderId="1" xfId="1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vertical="top" wrapText="1"/>
    </xf>
    <xf numFmtId="4" fontId="1" fillId="0" borderId="1" xfId="1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vertical="top" wrapText="1"/>
    </xf>
    <xf numFmtId="4" fontId="8" fillId="0" borderId="0" xfId="0" applyNumberFormat="1" applyFont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top" wrapText="1"/>
    </xf>
    <xf numFmtId="4" fontId="5" fillId="2" borderId="1" xfId="1" applyNumberFormat="1" applyFont="1" applyFill="1" applyBorder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1"/>
  <sheetViews>
    <sheetView tabSelected="1" view="pageBreakPreview" zoomScale="70" zoomScaleNormal="70" zoomScaleSheetLayoutView="70" zoomScalePageLayoutView="40" workbookViewId="0">
      <pane xSplit="6" ySplit="7" topLeftCell="K26" activePane="bottomRight" state="frozen"/>
      <selection pane="topRight" activeCell="F1" sqref="F1"/>
      <selection pane="bottomLeft" activeCell="A8" sqref="A8"/>
      <selection pane="bottomRight" activeCell="Q35" sqref="Q35"/>
    </sheetView>
  </sheetViews>
  <sheetFormatPr defaultRowHeight="15" outlineLevelCol="1"/>
  <cols>
    <col min="1" max="1" width="6.28515625" customWidth="1"/>
    <col min="2" max="2" width="7.42578125" style="15" hidden="1" customWidth="1" outlineLevel="1"/>
    <col min="3" max="3" width="11.28515625" hidden="1" customWidth="1" outlineLevel="1"/>
    <col min="4" max="4" width="20" style="3" hidden="1" customWidth="1" outlineLevel="1"/>
    <col min="5" max="5" width="9.140625" style="3" collapsed="1"/>
    <col min="6" max="6" width="14.5703125" style="3" customWidth="1"/>
    <col min="7" max="7" width="13.28515625" style="21" hidden="1" customWidth="1" outlineLevel="1"/>
    <col min="8" max="8" width="10.5703125" style="4" hidden="1" customWidth="1" outlineLevel="1"/>
    <col min="9" max="9" width="10.28515625" style="4" hidden="1" customWidth="1" outlineLevel="1"/>
    <col min="10" max="10" width="8.42578125" style="4" hidden="1" customWidth="1" outlineLevel="1"/>
    <col min="11" max="11" width="17.42578125" style="23" customWidth="1" collapsed="1"/>
    <col min="12" max="12" width="16.140625" style="23" hidden="1" customWidth="1" outlineLevel="1"/>
    <col min="13" max="14" width="18.28515625" style="23" hidden="1" customWidth="1" outlineLevel="1"/>
    <col min="15" max="15" width="17" style="23" hidden="1" customWidth="1" outlineLevel="1"/>
    <col min="16" max="16" width="15.28515625" style="23" customWidth="1" collapsed="1"/>
    <col min="17" max="17" width="14.7109375" style="23" customWidth="1"/>
    <col min="18" max="18" width="17.140625" style="23" customWidth="1"/>
    <col min="19" max="19" width="19.5703125" style="23" customWidth="1"/>
    <col min="20" max="20" width="14.140625" style="23" customWidth="1"/>
  </cols>
  <sheetData>
    <row r="2" spans="1:20" ht="58.5" customHeight="1">
      <c r="B2" s="61" t="s">
        <v>123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25.5" customHeight="1">
      <c r="T3" s="43"/>
    </row>
    <row r="4" spans="1:20" ht="19.5" customHeight="1">
      <c r="A4" s="62" t="s">
        <v>0</v>
      </c>
      <c r="B4" s="62" t="s">
        <v>127</v>
      </c>
      <c r="C4" s="44" t="s">
        <v>1</v>
      </c>
      <c r="D4" s="47" t="s">
        <v>2</v>
      </c>
      <c r="E4" s="47" t="s">
        <v>3</v>
      </c>
      <c r="F4" s="47"/>
      <c r="G4" s="63" t="s">
        <v>4</v>
      </c>
      <c r="H4" s="57" t="s">
        <v>20</v>
      </c>
      <c r="I4" s="57"/>
      <c r="J4" s="54" t="s">
        <v>53</v>
      </c>
      <c r="K4" s="64" t="s">
        <v>5</v>
      </c>
      <c r="L4" s="65"/>
      <c r="M4" s="65"/>
      <c r="N4" s="65"/>
      <c r="O4" s="66"/>
      <c r="P4" s="67" t="s">
        <v>6</v>
      </c>
      <c r="Q4" s="67" t="s">
        <v>18</v>
      </c>
      <c r="R4" s="68" t="s">
        <v>19</v>
      </c>
      <c r="S4" s="69" t="s">
        <v>124</v>
      </c>
      <c r="T4" s="67" t="s">
        <v>7</v>
      </c>
    </row>
    <row r="5" spans="1:20" ht="15.75" customHeight="1">
      <c r="A5" s="62"/>
      <c r="B5" s="62"/>
      <c r="C5" s="45"/>
      <c r="D5" s="47"/>
      <c r="E5" s="47"/>
      <c r="F5" s="47"/>
      <c r="G5" s="63"/>
      <c r="H5" s="57"/>
      <c r="I5" s="57"/>
      <c r="J5" s="55"/>
      <c r="K5" s="76" t="s">
        <v>8</v>
      </c>
      <c r="L5" s="70" t="s">
        <v>9</v>
      </c>
      <c r="M5" s="71"/>
      <c r="N5" s="71"/>
      <c r="O5" s="72"/>
      <c r="P5" s="67"/>
      <c r="Q5" s="67"/>
      <c r="R5" s="68"/>
      <c r="S5" s="69"/>
      <c r="T5" s="67"/>
    </row>
    <row r="6" spans="1:20" ht="21" customHeight="1">
      <c r="A6" s="62"/>
      <c r="B6" s="62"/>
      <c r="C6" s="45"/>
      <c r="D6" s="47"/>
      <c r="E6" s="47"/>
      <c r="F6" s="47"/>
      <c r="G6" s="63"/>
      <c r="H6" s="58" t="s">
        <v>22</v>
      </c>
      <c r="I6" s="58" t="s">
        <v>21</v>
      </c>
      <c r="J6" s="55"/>
      <c r="K6" s="76"/>
      <c r="L6" s="73"/>
      <c r="M6" s="74"/>
      <c r="N6" s="74"/>
      <c r="O6" s="75"/>
      <c r="P6" s="67"/>
      <c r="Q6" s="67"/>
      <c r="R6" s="68"/>
      <c r="S6" s="69"/>
      <c r="T6" s="67"/>
    </row>
    <row r="7" spans="1:20" ht="32.25" customHeight="1">
      <c r="A7" s="62"/>
      <c r="B7" s="62"/>
      <c r="C7" s="46"/>
      <c r="D7" s="47"/>
      <c r="E7" s="47"/>
      <c r="F7" s="47"/>
      <c r="G7" s="63"/>
      <c r="H7" s="58"/>
      <c r="I7" s="58"/>
      <c r="J7" s="56"/>
      <c r="K7" s="76"/>
      <c r="L7" s="24" t="s">
        <v>10</v>
      </c>
      <c r="M7" s="24" t="s">
        <v>11</v>
      </c>
      <c r="N7" s="25" t="s">
        <v>81</v>
      </c>
      <c r="O7" s="25" t="s">
        <v>17</v>
      </c>
      <c r="P7" s="67"/>
      <c r="Q7" s="67"/>
      <c r="R7" s="68"/>
      <c r="S7" s="69"/>
      <c r="T7" s="67"/>
    </row>
    <row r="8" spans="1:20">
      <c r="A8" s="16"/>
      <c r="B8" s="11">
        <v>1</v>
      </c>
      <c r="C8" s="1">
        <v>2</v>
      </c>
      <c r="D8" s="10">
        <v>3</v>
      </c>
      <c r="E8" s="59">
        <v>4</v>
      </c>
      <c r="F8" s="60"/>
      <c r="G8" s="19">
        <v>5</v>
      </c>
      <c r="H8" s="1">
        <v>6</v>
      </c>
      <c r="I8" s="1">
        <v>7</v>
      </c>
      <c r="J8" s="1">
        <v>8</v>
      </c>
      <c r="K8" s="26"/>
      <c r="L8" s="26"/>
      <c r="M8" s="26"/>
      <c r="N8" s="26"/>
      <c r="O8" s="26"/>
      <c r="P8" s="27"/>
      <c r="Q8" s="27"/>
      <c r="R8" s="27"/>
      <c r="S8" s="27"/>
      <c r="T8" s="27"/>
    </row>
    <row r="9" spans="1:20" ht="34.5" customHeight="1">
      <c r="A9" s="77">
        <v>1</v>
      </c>
      <c r="B9" s="22" t="s">
        <v>79</v>
      </c>
      <c r="C9" s="18" t="s">
        <v>76</v>
      </c>
      <c r="D9" s="9" t="s">
        <v>31</v>
      </c>
      <c r="E9" s="48" t="s">
        <v>126</v>
      </c>
      <c r="F9" s="49"/>
      <c r="G9" s="20" t="s">
        <v>57</v>
      </c>
      <c r="H9" s="5" t="s">
        <v>12</v>
      </c>
      <c r="I9" s="5" t="s">
        <v>12</v>
      </c>
      <c r="J9" s="5" t="s">
        <v>12</v>
      </c>
      <c r="K9" s="38">
        <f t="shared" ref="K9:K30" si="0">L9+M9+N9+O9</f>
        <v>2670562.6100000003</v>
      </c>
      <c r="L9" s="29">
        <v>2390877.6</v>
      </c>
      <c r="M9" s="29">
        <v>144365.56</v>
      </c>
      <c r="N9" s="29">
        <v>135319.45000000001</v>
      </c>
      <c r="O9" s="30"/>
      <c r="P9" s="30">
        <f t="shared" ref="P9:P30" si="1">(L9+M9)*0.01</f>
        <v>25352.431600000004</v>
      </c>
      <c r="Q9" s="30">
        <f t="shared" ref="Q9:Q30" si="2">(N9+O9)*0.2</f>
        <v>27063.890000000003</v>
      </c>
      <c r="R9" s="31">
        <f t="shared" ref="R9:R30" si="3">P9+Q9</f>
        <v>52416.32160000001</v>
      </c>
      <c r="S9" s="29">
        <f t="shared" ref="S9:S30" si="4">K9-R9</f>
        <v>2618146.2884000004</v>
      </c>
      <c r="T9" s="34"/>
    </row>
    <row r="10" spans="1:20" ht="34.5">
      <c r="A10" s="77">
        <v>2</v>
      </c>
      <c r="B10" s="22" t="s">
        <v>118</v>
      </c>
      <c r="C10" s="18" t="s">
        <v>119</v>
      </c>
      <c r="D10" s="9" t="s">
        <v>13</v>
      </c>
      <c r="E10" s="48" t="s">
        <v>125</v>
      </c>
      <c r="F10" s="49"/>
      <c r="G10" s="20" t="s">
        <v>68</v>
      </c>
      <c r="H10" s="5" t="s">
        <v>12</v>
      </c>
      <c r="I10" s="5" t="s">
        <v>12</v>
      </c>
      <c r="J10" s="5" t="s">
        <v>12</v>
      </c>
      <c r="K10" s="30">
        <f>L10+M10+N10+O10</f>
        <v>1959123.02</v>
      </c>
      <c r="L10" s="38">
        <v>1599091</v>
      </c>
      <c r="M10" s="38">
        <v>316970.02</v>
      </c>
      <c r="N10" s="30">
        <v>43062</v>
      </c>
      <c r="O10" s="30"/>
      <c r="P10" s="30">
        <f>(L10+M10)*0.01</f>
        <v>19160.610199999999</v>
      </c>
      <c r="Q10" s="30">
        <f>(N10+O10)*0.2</f>
        <v>8612.4</v>
      </c>
      <c r="R10" s="31">
        <f>P10+Q10</f>
        <v>27773.010199999997</v>
      </c>
      <c r="S10" s="29">
        <f>K10-R10</f>
        <v>1931350.0098000001</v>
      </c>
      <c r="T10" s="34"/>
    </row>
    <row r="11" spans="1:20" ht="35.1" customHeight="1">
      <c r="A11" s="77">
        <v>3</v>
      </c>
      <c r="B11" s="22" t="s">
        <v>110</v>
      </c>
      <c r="C11" s="18" t="s">
        <v>111</v>
      </c>
      <c r="D11" s="9" t="s">
        <v>45</v>
      </c>
      <c r="E11" s="48" t="s">
        <v>48</v>
      </c>
      <c r="F11" s="49"/>
      <c r="G11" s="20" t="s">
        <v>73</v>
      </c>
      <c r="H11" s="5" t="s">
        <v>12</v>
      </c>
      <c r="I11" s="5" t="s">
        <v>12</v>
      </c>
      <c r="J11" s="17" t="s">
        <v>12</v>
      </c>
      <c r="K11" s="30">
        <f>L11+M11+N11+O11</f>
        <v>4803376.3500000006</v>
      </c>
      <c r="L11" s="38">
        <v>4474860.95</v>
      </c>
      <c r="M11" s="38">
        <v>328515.40000000002</v>
      </c>
      <c r="N11" s="30"/>
      <c r="O11" s="30"/>
      <c r="P11" s="30">
        <f>(L11+M11)*0.01</f>
        <v>48033.763500000008</v>
      </c>
      <c r="Q11" s="30">
        <f>(N11+O11)*0.2</f>
        <v>0</v>
      </c>
      <c r="R11" s="31">
        <f>P11+Q11</f>
        <v>48033.763500000008</v>
      </c>
      <c r="S11" s="29">
        <f>K11-R11</f>
        <v>4755342.5865000002</v>
      </c>
      <c r="T11" s="42"/>
    </row>
    <row r="12" spans="1:20" ht="31.5" customHeight="1">
      <c r="A12" s="77">
        <v>4</v>
      </c>
      <c r="B12" s="22" t="s">
        <v>93</v>
      </c>
      <c r="C12" s="18" t="s">
        <v>94</v>
      </c>
      <c r="D12" s="6" t="s">
        <v>31</v>
      </c>
      <c r="E12" s="48" t="s">
        <v>32</v>
      </c>
      <c r="F12" s="49"/>
      <c r="G12" s="20" t="s">
        <v>122</v>
      </c>
      <c r="H12" s="5" t="s">
        <v>12</v>
      </c>
      <c r="I12" s="5" t="s">
        <v>12</v>
      </c>
      <c r="J12" s="17" t="s">
        <v>12</v>
      </c>
      <c r="K12" s="30">
        <f>L12+M12+N12+O12</f>
        <v>1736889.6</v>
      </c>
      <c r="L12" s="38">
        <v>1736889.6</v>
      </c>
      <c r="M12" s="38"/>
      <c r="N12" s="29"/>
      <c r="O12" s="29"/>
      <c r="P12" s="30">
        <f>(L12+M12)*0.01</f>
        <v>17368.896000000001</v>
      </c>
      <c r="Q12" s="30">
        <f>(N12+O12)*0.2</f>
        <v>0</v>
      </c>
      <c r="R12" s="31">
        <f>P12+Q12</f>
        <v>17368.896000000001</v>
      </c>
      <c r="S12" s="29">
        <f>K12-R12</f>
        <v>1719520.7040000001</v>
      </c>
      <c r="T12" s="78" t="s">
        <v>121</v>
      </c>
    </row>
    <row r="13" spans="1:20" s="14" customFormat="1" ht="35.1" customHeight="1">
      <c r="A13" s="77">
        <v>5</v>
      </c>
      <c r="B13" s="22" t="s">
        <v>95</v>
      </c>
      <c r="C13" s="18" t="s">
        <v>96</v>
      </c>
      <c r="D13" s="6" t="s">
        <v>60</v>
      </c>
      <c r="E13" s="52" t="s">
        <v>61</v>
      </c>
      <c r="F13" s="53"/>
      <c r="G13" s="20" t="s">
        <v>62</v>
      </c>
      <c r="H13" s="2" t="s">
        <v>12</v>
      </c>
      <c r="I13" s="2" t="s">
        <v>12</v>
      </c>
      <c r="J13" s="2" t="s">
        <v>12</v>
      </c>
      <c r="K13" s="30">
        <f>L13+M13+N13+O13</f>
        <v>1769215</v>
      </c>
      <c r="L13" s="38">
        <v>1769215</v>
      </c>
      <c r="M13" s="38"/>
      <c r="N13" s="29"/>
      <c r="O13" s="30"/>
      <c r="P13" s="30">
        <f>(L13+M13)*0.01</f>
        <v>17692.150000000001</v>
      </c>
      <c r="Q13" s="30">
        <f>(N13+O13)*0.2</f>
        <v>0</v>
      </c>
      <c r="R13" s="31">
        <f>P13+Q13</f>
        <v>17692.150000000001</v>
      </c>
      <c r="S13" s="29">
        <f>K13-R13</f>
        <v>1751522.85</v>
      </c>
      <c r="T13" s="78" t="s">
        <v>121</v>
      </c>
    </row>
    <row r="14" spans="1:20" ht="35.1" customHeight="1">
      <c r="A14" s="77">
        <v>6</v>
      </c>
      <c r="B14" s="22" t="s">
        <v>82</v>
      </c>
      <c r="C14" s="18" t="s">
        <v>83</v>
      </c>
      <c r="D14" s="9" t="s">
        <v>14</v>
      </c>
      <c r="E14" s="48" t="s">
        <v>43</v>
      </c>
      <c r="F14" s="49"/>
      <c r="G14" s="20" t="s">
        <v>69</v>
      </c>
      <c r="H14" s="5" t="s">
        <v>12</v>
      </c>
      <c r="I14" s="5" t="s">
        <v>12</v>
      </c>
      <c r="J14" s="5" t="s">
        <v>12</v>
      </c>
      <c r="K14" s="29">
        <f t="shared" si="0"/>
        <v>3029435.1100000003</v>
      </c>
      <c r="L14" s="33">
        <v>2822005.73</v>
      </c>
      <c r="M14" s="30">
        <v>203876.64</v>
      </c>
      <c r="N14" s="30">
        <v>3552.74</v>
      </c>
      <c r="O14" s="33"/>
      <c r="P14" s="30">
        <f t="shared" si="1"/>
        <v>30258.823700000001</v>
      </c>
      <c r="Q14" s="30">
        <f t="shared" si="2"/>
        <v>710.548</v>
      </c>
      <c r="R14" s="31">
        <f t="shared" si="3"/>
        <v>30969.3717</v>
      </c>
      <c r="S14" s="29">
        <f t="shared" si="4"/>
        <v>2998465.7383000003</v>
      </c>
      <c r="T14" s="34"/>
    </row>
    <row r="15" spans="1:20" ht="36" customHeight="1">
      <c r="A15" s="77">
        <v>7</v>
      </c>
      <c r="B15" s="22" t="s">
        <v>80</v>
      </c>
      <c r="C15" s="18" t="s">
        <v>88</v>
      </c>
      <c r="D15" s="9" t="s">
        <v>23</v>
      </c>
      <c r="E15" s="48" t="s">
        <v>24</v>
      </c>
      <c r="F15" s="49"/>
      <c r="G15" s="20" t="s">
        <v>54</v>
      </c>
      <c r="H15" s="5" t="s">
        <v>12</v>
      </c>
      <c r="I15" s="5" t="s">
        <v>12</v>
      </c>
      <c r="J15" s="5" t="s">
        <v>12</v>
      </c>
      <c r="K15" s="30">
        <f>L15+M15+N15+O15</f>
        <v>3566926.93</v>
      </c>
      <c r="L15" s="35">
        <v>3379735</v>
      </c>
      <c r="M15" s="38">
        <v>55808.93</v>
      </c>
      <c r="N15" s="38"/>
      <c r="O15" s="36">
        <v>131383</v>
      </c>
      <c r="P15" s="30">
        <f>(L15+M15)*0.01</f>
        <v>34355.439300000005</v>
      </c>
      <c r="Q15" s="30">
        <f>(N15+O15)*0.2</f>
        <v>26276.600000000002</v>
      </c>
      <c r="R15" s="31">
        <f>P15+Q15</f>
        <v>60632.039300000004</v>
      </c>
      <c r="S15" s="30">
        <f>K15-R15</f>
        <v>3506294.8907000003</v>
      </c>
      <c r="T15" s="37"/>
    </row>
    <row r="16" spans="1:20" ht="35.1" customHeight="1">
      <c r="A16" s="77">
        <v>8</v>
      </c>
      <c r="B16" s="22" t="s">
        <v>102</v>
      </c>
      <c r="C16" s="18" t="s">
        <v>103</v>
      </c>
      <c r="D16" s="6" t="s">
        <v>50</v>
      </c>
      <c r="E16" s="48" t="s">
        <v>51</v>
      </c>
      <c r="F16" s="49"/>
      <c r="G16" s="20" t="s">
        <v>75</v>
      </c>
      <c r="H16" s="5" t="s">
        <v>12</v>
      </c>
      <c r="I16" s="5" t="s">
        <v>12</v>
      </c>
      <c r="J16" s="5" t="s">
        <v>12</v>
      </c>
      <c r="K16" s="31">
        <f>L16+M16+N16+O16</f>
        <v>8499194.9199999999</v>
      </c>
      <c r="L16" s="38">
        <v>8499194.9199999999</v>
      </c>
      <c r="M16" s="38"/>
      <c r="N16" s="29"/>
      <c r="O16" s="30"/>
      <c r="P16" s="30">
        <f>(L16+M16)*0.01</f>
        <v>84991.949200000003</v>
      </c>
      <c r="Q16" s="30">
        <f>(N16+O16)*0.2</f>
        <v>0</v>
      </c>
      <c r="R16" s="31">
        <f>P16+Q16</f>
        <v>84991.949200000003</v>
      </c>
      <c r="S16" s="28">
        <f>K16-R16</f>
        <v>8414202.9707999993</v>
      </c>
      <c r="T16" s="78" t="s">
        <v>121</v>
      </c>
    </row>
    <row r="17" spans="1:20" s="14" customFormat="1" ht="34.5" customHeight="1">
      <c r="A17" s="77">
        <v>9</v>
      </c>
      <c r="B17" s="22" t="s">
        <v>100</v>
      </c>
      <c r="C17" s="18" t="s">
        <v>101</v>
      </c>
      <c r="D17" s="13" t="s">
        <v>34</v>
      </c>
      <c r="E17" s="52" t="s">
        <v>35</v>
      </c>
      <c r="F17" s="53"/>
      <c r="G17" s="20" t="s">
        <v>59</v>
      </c>
      <c r="H17" s="2" t="s">
        <v>12</v>
      </c>
      <c r="I17" s="2" t="s">
        <v>12</v>
      </c>
      <c r="J17" s="2" t="s">
        <v>12</v>
      </c>
      <c r="K17" s="30">
        <f>L17+M17+N17+O17</f>
        <v>3147416.76</v>
      </c>
      <c r="L17" s="38">
        <v>3013290.11</v>
      </c>
      <c r="M17" s="38">
        <v>134126.65</v>
      </c>
      <c r="N17" s="29"/>
      <c r="O17" s="29"/>
      <c r="P17" s="30">
        <f>(L17+M17)*0.01</f>
        <v>31474.167599999997</v>
      </c>
      <c r="Q17" s="30">
        <f>(N17+O17)*0.2</f>
        <v>0</v>
      </c>
      <c r="R17" s="31">
        <f>P17+Q17</f>
        <v>31474.167599999997</v>
      </c>
      <c r="S17" s="29">
        <f>K17-R17</f>
        <v>3115942.5924</v>
      </c>
      <c r="T17" s="39"/>
    </row>
    <row r="18" spans="1:20" ht="34.5" customHeight="1">
      <c r="A18" s="77">
        <v>10</v>
      </c>
      <c r="B18" s="22" t="s">
        <v>116</v>
      </c>
      <c r="C18" s="18" t="s">
        <v>117</v>
      </c>
      <c r="D18" s="9" t="s">
        <v>38</v>
      </c>
      <c r="E18" s="48" t="s">
        <v>39</v>
      </c>
      <c r="F18" s="49"/>
      <c r="G18" s="20" t="s">
        <v>65</v>
      </c>
      <c r="H18" s="5" t="s">
        <v>12</v>
      </c>
      <c r="I18" s="5" t="s">
        <v>12</v>
      </c>
      <c r="J18" s="5" t="s">
        <v>66</v>
      </c>
      <c r="K18" s="30">
        <f>L18+N18+O18</f>
        <v>2516792.6</v>
      </c>
      <c r="L18" s="38">
        <v>2266374.2200000002</v>
      </c>
      <c r="M18" s="38" t="s">
        <v>12</v>
      </c>
      <c r="N18" s="29">
        <v>250418.38</v>
      </c>
      <c r="O18" s="30"/>
      <c r="P18" s="30">
        <f>(L18)*0.01</f>
        <v>22663.742200000004</v>
      </c>
      <c r="Q18" s="30">
        <f>(N18+O18)*0.2</f>
        <v>50083.676000000007</v>
      </c>
      <c r="R18" s="31">
        <f>P18+Q18</f>
        <v>72747.418200000015</v>
      </c>
      <c r="S18" s="29">
        <f>K18-R18</f>
        <v>2444045.1817999999</v>
      </c>
      <c r="T18" s="34"/>
    </row>
    <row r="19" spans="1:20" ht="35.1" customHeight="1">
      <c r="A19" s="77">
        <v>11</v>
      </c>
      <c r="B19" s="22" t="s">
        <v>120</v>
      </c>
      <c r="C19" s="18" t="s">
        <v>99</v>
      </c>
      <c r="D19" s="6" t="s">
        <v>16</v>
      </c>
      <c r="E19" s="50" t="s">
        <v>49</v>
      </c>
      <c r="F19" s="51"/>
      <c r="G19" s="20" t="s">
        <v>74</v>
      </c>
      <c r="H19" s="5" t="s">
        <v>12</v>
      </c>
      <c r="I19" s="5" t="s">
        <v>12</v>
      </c>
      <c r="J19" s="5" t="s">
        <v>12</v>
      </c>
      <c r="K19" s="38">
        <f>L19+M19+N19+O19</f>
        <v>3437286.1</v>
      </c>
      <c r="L19" s="38">
        <v>2300274.7999999998</v>
      </c>
      <c r="M19" s="38">
        <v>205327.7</v>
      </c>
      <c r="N19" s="30"/>
      <c r="O19" s="30">
        <v>931683.6</v>
      </c>
      <c r="P19" s="30">
        <f>(L19+M19)*0.01</f>
        <v>25056.025000000001</v>
      </c>
      <c r="Q19" s="30">
        <f>(N19+O19)*0.2</f>
        <v>186336.72</v>
      </c>
      <c r="R19" s="31">
        <f>P19+Q19</f>
        <v>211392.745</v>
      </c>
      <c r="S19" s="29">
        <f>K19-R19</f>
        <v>3225893.355</v>
      </c>
      <c r="T19" s="39"/>
    </row>
    <row r="20" spans="1:20" ht="34.5" customHeight="1">
      <c r="A20" s="77">
        <v>12</v>
      </c>
      <c r="B20" s="22" t="s">
        <v>104</v>
      </c>
      <c r="C20" s="18" t="s">
        <v>105</v>
      </c>
      <c r="D20" s="9" t="s">
        <v>36</v>
      </c>
      <c r="E20" s="50" t="s">
        <v>37</v>
      </c>
      <c r="F20" s="51"/>
      <c r="G20" s="20" t="s">
        <v>63</v>
      </c>
      <c r="H20" s="5" t="s">
        <v>12</v>
      </c>
      <c r="I20" s="5" t="s">
        <v>12</v>
      </c>
      <c r="J20" s="5" t="s">
        <v>12</v>
      </c>
      <c r="K20" s="29">
        <f>L20+M20+N20+O20</f>
        <v>3485850.1400000006</v>
      </c>
      <c r="L20" s="38">
        <v>2659255.9300000002</v>
      </c>
      <c r="M20" s="38">
        <v>165551.66</v>
      </c>
      <c r="N20" s="30"/>
      <c r="O20" s="30">
        <v>661042.55000000005</v>
      </c>
      <c r="P20" s="30">
        <f>(L20+M20)*0.01</f>
        <v>28248.075900000003</v>
      </c>
      <c r="Q20" s="30">
        <f>(N20+O20)*0.2</f>
        <v>132208.51</v>
      </c>
      <c r="R20" s="31">
        <f>P20+Q20</f>
        <v>160456.58590000001</v>
      </c>
      <c r="S20" s="29">
        <f>K20-R20</f>
        <v>3325393.5541000008</v>
      </c>
      <c r="T20" s="34"/>
    </row>
    <row r="21" spans="1:20" ht="34.5" customHeight="1">
      <c r="A21" s="77">
        <v>13</v>
      </c>
      <c r="B21" s="22" t="s">
        <v>114</v>
      </c>
      <c r="C21" s="18" t="s">
        <v>115</v>
      </c>
      <c r="D21" s="9" t="s">
        <v>40</v>
      </c>
      <c r="E21" s="48" t="s">
        <v>41</v>
      </c>
      <c r="F21" s="49"/>
      <c r="G21" s="20" t="s">
        <v>67</v>
      </c>
      <c r="H21" s="5" t="s">
        <v>12</v>
      </c>
      <c r="I21" s="5" t="s">
        <v>12</v>
      </c>
      <c r="J21" s="5" t="s">
        <v>66</v>
      </c>
      <c r="K21" s="30">
        <f>L21+N21+O21</f>
        <v>2251402.77</v>
      </c>
      <c r="L21" s="38">
        <v>2015908.72</v>
      </c>
      <c r="M21" s="38" t="s">
        <v>12</v>
      </c>
      <c r="N21" s="29">
        <v>235494.05</v>
      </c>
      <c r="O21" s="30"/>
      <c r="P21" s="30">
        <f>(L21)*0.01</f>
        <v>20159.087200000002</v>
      </c>
      <c r="Q21" s="30">
        <f>(N21+O21)*0.2</f>
        <v>47098.81</v>
      </c>
      <c r="R21" s="31">
        <f>P21+Q21</f>
        <v>67257.897200000007</v>
      </c>
      <c r="S21" s="29">
        <f>K21-R21</f>
        <v>2184144.8728</v>
      </c>
      <c r="T21" s="34"/>
    </row>
    <row r="22" spans="1:20" ht="34.5" customHeight="1">
      <c r="A22" s="77">
        <v>14</v>
      </c>
      <c r="B22" s="22" t="s">
        <v>91</v>
      </c>
      <c r="C22" s="18" t="s">
        <v>92</v>
      </c>
      <c r="D22" s="9" t="s">
        <v>29</v>
      </c>
      <c r="E22" s="48" t="s">
        <v>30</v>
      </c>
      <c r="F22" s="49"/>
      <c r="G22" s="20" t="s">
        <v>56</v>
      </c>
      <c r="H22" s="5" t="s">
        <v>12</v>
      </c>
      <c r="I22" s="5" t="s">
        <v>12</v>
      </c>
      <c r="J22" s="5" t="s">
        <v>12</v>
      </c>
      <c r="K22" s="38">
        <f>L22+M22+N22+O22</f>
        <v>2684899.1399999997</v>
      </c>
      <c r="L22" s="38">
        <v>1104036.1599999999</v>
      </c>
      <c r="M22" s="38">
        <v>108760.98</v>
      </c>
      <c r="N22" s="38"/>
      <c r="O22" s="38">
        <v>1472102</v>
      </c>
      <c r="P22" s="30">
        <f>(L22+M22)*0.01</f>
        <v>12127.971399999999</v>
      </c>
      <c r="Q22" s="30">
        <f>(N22+O22)*0.2</f>
        <v>294420.40000000002</v>
      </c>
      <c r="R22" s="31">
        <f>P22+Q22</f>
        <v>306548.3714</v>
      </c>
      <c r="S22" s="29">
        <f>K22-R22</f>
        <v>2378350.7685999996</v>
      </c>
      <c r="T22" s="34"/>
    </row>
    <row r="23" spans="1:20" ht="34.5" customHeight="1">
      <c r="A23" s="77">
        <v>15</v>
      </c>
      <c r="B23" s="22" t="s">
        <v>77</v>
      </c>
      <c r="C23" s="18" t="s">
        <v>78</v>
      </c>
      <c r="D23" s="9" t="s">
        <v>31</v>
      </c>
      <c r="E23" s="48" t="s">
        <v>33</v>
      </c>
      <c r="F23" s="49"/>
      <c r="G23" s="20" t="s">
        <v>58</v>
      </c>
      <c r="H23" s="5" t="s">
        <v>12</v>
      </c>
      <c r="I23" s="2" t="s">
        <v>66</v>
      </c>
      <c r="J23" s="5" t="s">
        <v>12</v>
      </c>
      <c r="K23" s="38">
        <f>L23+M23+N23+O23</f>
        <v>1736872.5299999998</v>
      </c>
      <c r="L23" s="29">
        <v>1607982.7</v>
      </c>
      <c r="M23" s="29">
        <v>93649.43</v>
      </c>
      <c r="N23" s="29">
        <v>35240.400000000001</v>
      </c>
      <c r="O23" s="29"/>
      <c r="P23" s="30">
        <f>(L23+M23)*0.01</f>
        <v>17016.3213</v>
      </c>
      <c r="Q23" s="30">
        <f>(N23+O23)*0.2</f>
        <v>7048.0800000000008</v>
      </c>
      <c r="R23" s="31">
        <f>P23+Q23</f>
        <v>24064.401300000001</v>
      </c>
      <c r="S23" s="29">
        <f>K23-R23</f>
        <v>1712808.1286999998</v>
      </c>
      <c r="T23" s="32"/>
    </row>
    <row r="24" spans="1:20" ht="34.5">
      <c r="A24" s="77">
        <v>16</v>
      </c>
      <c r="B24" s="22" t="s">
        <v>86</v>
      </c>
      <c r="C24" s="18" t="s">
        <v>87</v>
      </c>
      <c r="D24" s="9" t="s">
        <v>25</v>
      </c>
      <c r="E24" s="48" t="s">
        <v>26</v>
      </c>
      <c r="F24" s="49"/>
      <c r="G24" s="20" t="s">
        <v>55</v>
      </c>
      <c r="H24" s="5" t="s">
        <v>12</v>
      </c>
      <c r="I24" s="5" t="s">
        <v>12</v>
      </c>
      <c r="J24" s="5" t="s">
        <v>12</v>
      </c>
      <c r="K24" s="30">
        <f>L24+M24+N24+O24</f>
        <v>3547518.3</v>
      </c>
      <c r="L24" s="38">
        <v>3395309.46</v>
      </c>
      <c r="M24" s="38">
        <v>152208.84</v>
      </c>
      <c r="N24" s="29"/>
      <c r="O24" s="40"/>
      <c r="P24" s="30">
        <f>(L24+M24)*0.01</f>
        <v>35475.182999999997</v>
      </c>
      <c r="Q24" s="30">
        <f>(N24+O24)*0.2</f>
        <v>0</v>
      </c>
      <c r="R24" s="31">
        <f>P24+Q24</f>
        <v>35475.182999999997</v>
      </c>
      <c r="S24" s="30">
        <f>K24-R24</f>
        <v>3512043.1169999996</v>
      </c>
      <c r="T24" s="41"/>
    </row>
    <row r="25" spans="1:20" ht="34.5">
      <c r="A25" s="77">
        <v>17</v>
      </c>
      <c r="B25" s="22" t="s">
        <v>97</v>
      </c>
      <c r="C25" s="18" t="s">
        <v>98</v>
      </c>
      <c r="D25" s="6" t="s">
        <v>16</v>
      </c>
      <c r="E25" s="50" t="s">
        <v>42</v>
      </c>
      <c r="F25" s="51"/>
      <c r="G25" s="20" t="s">
        <v>15</v>
      </c>
      <c r="H25" s="5" t="s">
        <v>12</v>
      </c>
      <c r="I25" s="5" t="s">
        <v>12</v>
      </c>
      <c r="J25" s="5" t="s">
        <v>12</v>
      </c>
      <c r="K25" s="38">
        <f>L25+M25+N25+O25</f>
        <v>2309698.2599999998</v>
      </c>
      <c r="L25" s="38">
        <v>2213748.67</v>
      </c>
      <c r="M25" s="38">
        <v>95949.59</v>
      </c>
      <c r="N25" s="30"/>
      <c r="O25" s="30"/>
      <c r="P25" s="30">
        <f>(L25+M25)*0.01</f>
        <v>23096.982599999999</v>
      </c>
      <c r="Q25" s="30">
        <f>(N25+O25)*0.2</f>
        <v>0</v>
      </c>
      <c r="R25" s="31">
        <f>P25+Q25</f>
        <v>23096.982599999999</v>
      </c>
      <c r="S25" s="29">
        <f>K25-R25</f>
        <v>2286601.2773999996</v>
      </c>
      <c r="T25" s="34"/>
    </row>
    <row r="26" spans="1:20" ht="35.1" customHeight="1">
      <c r="A26" s="77">
        <v>18</v>
      </c>
      <c r="B26" s="22" t="s">
        <v>108</v>
      </c>
      <c r="C26" s="18" t="s">
        <v>109</v>
      </c>
      <c r="D26" s="9" t="s">
        <v>45</v>
      </c>
      <c r="E26" s="48" t="s">
        <v>46</v>
      </c>
      <c r="F26" s="49"/>
      <c r="G26" s="20" t="s">
        <v>71</v>
      </c>
      <c r="H26" s="5" t="s">
        <v>12</v>
      </c>
      <c r="I26" s="5" t="s">
        <v>12</v>
      </c>
      <c r="J26" s="17" t="s">
        <v>12</v>
      </c>
      <c r="K26" s="30">
        <f>L26+M26+N26+O26</f>
        <v>1979856.2400000002</v>
      </c>
      <c r="L26" s="38">
        <v>1779950.36</v>
      </c>
      <c r="M26" s="38">
        <v>199905.88</v>
      </c>
      <c r="N26" s="30"/>
      <c r="O26" s="30"/>
      <c r="P26" s="30">
        <f>(L26+M26)*0.01</f>
        <v>19798.562400000003</v>
      </c>
      <c r="Q26" s="30">
        <f>(N26+O26)*0.2</f>
        <v>0</v>
      </c>
      <c r="R26" s="31">
        <f>P26+Q26</f>
        <v>19798.562400000003</v>
      </c>
      <c r="S26" s="29">
        <f>K26-R26</f>
        <v>1960057.6776000003</v>
      </c>
      <c r="T26" s="42"/>
    </row>
    <row r="27" spans="1:20" ht="35.1" customHeight="1">
      <c r="A27" s="77">
        <v>19</v>
      </c>
      <c r="B27" s="22" t="s">
        <v>112</v>
      </c>
      <c r="C27" s="18" t="s">
        <v>113</v>
      </c>
      <c r="D27" s="9" t="s">
        <v>45</v>
      </c>
      <c r="E27" s="48" t="s">
        <v>47</v>
      </c>
      <c r="F27" s="49"/>
      <c r="G27" s="20" t="s">
        <v>72</v>
      </c>
      <c r="H27" s="5" t="s">
        <v>12</v>
      </c>
      <c r="I27" s="5" t="s">
        <v>12</v>
      </c>
      <c r="J27" s="17" t="s">
        <v>12</v>
      </c>
      <c r="K27" s="30">
        <f>L27+M27+N27+O27</f>
        <v>3430275.3499999996</v>
      </c>
      <c r="L27" s="38">
        <v>3100866.84</v>
      </c>
      <c r="M27" s="38">
        <v>329408.51</v>
      </c>
      <c r="N27" s="30"/>
      <c r="O27" s="30"/>
      <c r="P27" s="30">
        <f>(L27+M27)*0.01</f>
        <v>34302.753499999999</v>
      </c>
      <c r="Q27" s="30">
        <f>(N27+O27)*0.2</f>
        <v>0</v>
      </c>
      <c r="R27" s="31">
        <f>P27+Q27</f>
        <v>34302.753499999999</v>
      </c>
      <c r="S27" s="29">
        <f>K27-R27</f>
        <v>3395972.5964999995</v>
      </c>
      <c r="T27" s="42"/>
    </row>
    <row r="28" spans="1:20" ht="35.1" customHeight="1">
      <c r="A28" s="77">
        <v>20</v>
      </c>
      <c r="B28" s="22" t="s">
        <v>89</v>
      </c>
      <c r="C28" s="18" t="s">
        <v>90</v>
      </c>
      <c r="D28" s="9" t="s">
        <v>14</v>
      </c>
      <c r="E28" s="48" t="s">
        <v>52</v>
      </c>
      <c r="F28" s="49"/>
      <c r="G28" s="20" t="s">
        <v>64</v>
      </c>
      <c r="H28" s="5" t="s">
        <v>12</v>
      </c>
      <c r="I28" s="5" t="s">
        <v>12</v>
      </c>
      <c r="J28" s="5" t="s">
        <v>12</v>
      </c>
      <c r="K28" s="30">
        <f>L28+M28+N28+O28</f>
        <v>891667.08</v>
      </c>
      <c r="L28" s="38">
        <v>829670.22</v>
      </c>
      <c r="M28" s="38">
        <v>61996.86</v>
      </c>
      <c r="N28" s="30"/>
      <c r="O28" s="30"/>
      <c r="P28" s="30">
        <f>(L28+M28)*0.01</f>
        <v>8916.6707999999999</v>
      </c>
      <c r="Q28" s="30">
        <f>(N28+O28)*0.2</f>
        <v>0</v>
      </c>
      <c r="R28" s="31">
        <f t="shared" ref="R28" si="5">P28+Q28</f>
        <v>8916.6707999999999</v>
      </c>
      <c r="S28" s="29">
        <f t="shared" ref="S28" si="6">K28-R28</f>
        <v>882750.40919999999</v>
      </c>
      <c r="T28" s="39"/>
    </row>
    <row r="29" spans="1:20" ht="47.25">
      <c r="A29" s="77">
        <v>21</v>
      </c>
      <c r="B29" s="22" t="s">
        <v>106</v>
      </c>
      <c r="C29" s="18" t="s">
        <v>107</v>
      </c>
      <c r="D29" s="9" t="s">
        <v>27</v>
      </c>
      <c r="E29" s="48" t="s">
        <v>28</v>
      </c>
      <c r="F29" s="49"/>
      <c r="G29" s="20" t="s">
        <v>15</v>
      </c>
      <c r="H29" s="2" t="s">
        <v>12</v>
      </c>
      <c r="I29" s="2" t="s">
        <v>12</v>
      </c>
      <c r="J29" s="5" t="s">
        <v>12</v>
      </c>
      <c r="K29" s="38">
        <f>L29+M29+N29+O29</f>
        <v>2242125.4</v>
      </c>
      <c r="L29" s="38">
        <v>2059185.92</v>
      </c>
      <c r="M29" s="38">
        <v>182939.48</v>
      </c>
      <c r="N29" s="30"/>
      <c r="O29" s="30"/>
      <c r="P29" s="30">
        <f>(L29+M29)*0.01</f>
        <v>22421.254000000001</v>
      </c>
      <c r="Q29" s="30">
        <f>(N29+O29)*0.2</f>
        <v>0</v>
      </c>
      <c r="R29" s="31">
        <f t="shared" ref="R29" si="7">P29+Q29</f>
        <v>22421.254000000001</v>
      </c>
      <c r="S29" s="29">
        <f t="shared" ref="S29" si="8">K29-R29</f>
        <v>2219704.1459999997</v>
      </c>
      <c r="T29" s="34"/>
    </row>
    <row r="30" spans="1:20" ht="35.1" customHeight="1">
      <c r="A30" s="77">
        <v>22</v>
      </c>
      <c r="B30" s="22" t="s">
        <v>85</v>
      </c>
      <c r="C30" s="18" t="s">
        <v>84</v>
      </c>
      <c r="D30" s="9" t="s">
        <v>14</v>
      </c>
      <c r="E30" s="48" t="s">
        <v>44</v>
      </c>
      <c r="F30" s="49"/>
      <c r="G30" s="20" t="s">
        <v>70</v>
      </c>
      <c r="H30" s="5" t="s">
        <v>12</v>
      </c>
      <c r="I30" s="5" t="s">
        <v>12</v>
      </c>
      <c r="J30" s="5" t="s">
        <v>12</v>
      </c>
      <c r="K30" s="29">
        <f t="shared" si="0"/>
        <v>1249549.6199999999</v>
      </c>
      <c r="L30" s="33">
        <v>1198841.22</v>
      </c>
      <c r="M30" s="30">
        <v>47680.42</v>
      </c>
      <c r="N30" s="30">
        <v>3027.98</v>
      </c>
      <c r="O30" s="33"/>
      <c r="P30" s="30">
        <f t="shared" si="1"/>
        <v>12465.216399999999</v>
      </c>
      <c r="Q30" s="30">
        <f t="shared" si="2"/>
        <v>605.596</v>
      </c>
      <c r="R30" s="31">
        <f t="shared" si="3"/>
        <v>13070.812399999999</v>
      </c>
      <c r="S30" s="29">
        <f t="shared" si="4"/>
        <v>1236478.8075999999</v>
      </c>
      <c r="T30" s="34"/>
    </row>
    <row r="31" spans="1:20" ht="16.5" customHeight="1">
      <c r="A31" s="16"/>
      <c r="B31" s="12"/>
      <c r="C31" s="9"/>
      <c r="D31" s="9"/>
      <c r="E31" s="7"/>
      <c r="F31" s="8"/>
      <c r="G31" s="20"/>
      <c r="H31" s="5"/>
      <c r="I31" s="5"/>
      <c r="J31" s="5"/>
      <c r="K31" s="79">
        <f t="shared" ref="K31:R31" si="9">SUM(K9:K30)</f>
        <v>62945933.829999998</v>
      </c>
      <c r="L31" s="79">
        <f t="shared" si="9"/>
        <v>56216565.129999995</v>
      </c>
      <c r="M31" s="79">
        <f t="shared" si="9"/>
        <v>2827042.55</v>
      </c>
      <c r="N31" s="79">
        <f t="shared" si="9"/>
        <v>706115</v>
      </c>
      <c r="O31" s="79">
        <f t="shared" si="9"/>
        <v>3196211.1500000004</v>
      </c>
      <c r="P31" s="79">
        <f t="shared" si="9"/>
        <v>590436.07680000004</v>
      </c>
      <c r="Q31" s="79">
        <f t="shared" si="9"/>
        <v>780465.23</v>
      </c>
      <c r="R31" s="79">
        <f t="shared" si="9"/>
        <v>1370901.3067999999</v>
      </c>
      <c r="S31" s="79">
        <f>SUM(S9:S30)</f>
        <v>61575032.523200005</v>
      </c>
      <c r="T31" s="39"/>
    </row>
  </sheetData>
  <mergeCells count="42">
    <mergeCell ref="A4:A7"/>
    <mergeCell ref="E15:F15"/>
    <mergeCell ref="E17:F17"/>
    <mergeCell ref="E29:F29"/>
    <mergeCell ref="E11:F11"/>
    <mergeCell ref="E26:F26"/>
    <mergeCell ref="E20:F20"/>
    <mergeCell ref="E19:F19"/>
    <mergeCell ref="E16:F16"/>
    <mergeCell ref="E28:F28"/>
    <mergeCell ref="E13:F13"/>
    <mergeCell ref="E14:F14"/>
    <mergeCell ref="E30:F30"/>
    <mergeCell ref="E12:F12"/>
    <mergeCell ref="E24:F24"/>
    <mergeCell ref="E27:F27"/>
    <mergeCell ref="E21:F21"/>
    <mergeCell ref="E25:F25"/>
    <mergeCell ref="E18:F18"/>
    <mergeCell ref="E22:F22"/>
    <mergeCell ref="L5:O6"/>
    <mergeCell ref="K5:K7"/>
    <mergeCell ref="H6:H7"/>
    <mergeCell ref="I6:I7"/>
    <mergeCell ref="E8:F8"/>
    <mergeCell ref="E10:F10"/>
    <mergeCell ref="E9:F9"/>
    <mergeCell ref="E23:F23"/>
    <mergeCell ref="T4:T7"/>
    <mergeCell ref="B2:T2"/>
    <mergeCell ref="B4:B7"/>
    <mergeCell ref="C4:C7"/>
    <mergeCell ref="D4:D7"/>
    <mergeCell ref="E4:F7"/>
    <mergeCell ref="G4:G7"/>
    <mergeCell ref="H4:I5"/>
    <mergeCell ref="J4:J7"/>
    <mergeCell ref="K4:O4"/>
    <mergeCell ref="P4:P7"/>
    <mergeCell ref="Q4:Q7"/>
    <mergeCell ref="R4:R7"/>
    <mergeCell ref="S4:S7"/>
  </mergeCells>
  <pageMargins left="0.31496062992125984" right="0.19685039370078741" top="0.19685039370078741" bottom="0.23622047244094491" header="0.43307086614173229" footer="0.19685039370078741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заявки 2021</vt:lpstr>
      <vt:lpstr>'заявки 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2021-01-27T08:07:23Z</cp:lastPrinted>
  <dcterms:created xsi:type="dcterms:W3CDTF">2019-03-26T13:00:37Z</dcterms:created>
  <dcterms:modified xsi:type="dcterms:W3CDTF">2021-01-27T08:09:36Z</dcterms:modified>
</cp:coreProperties>
</file>