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192.200.25.4\user\Общая папка\Бычина\думские\Май\решения\решение 106\"/>
    </mc:Choice>
  </mc:AlternateContent>
  <xr:revisionPtr revIDLastSave="0" documentId="8_{9E4C7503-E3BA-447B-AEF9-978698DF2863}" xr6:coauthVersionLast="46" xr6:coauthVersionMax="46" xr10:uidLastSave="{00000000-0000-0000-0000-000000000000}"/>
  <bookViews>
    <workbookView xWindow="-120" yWindow="-120" windowWidth="29040" windowHeight="15840" xr2:uid="{00000000-000D-0000-FFFF-FFFF00000000}"/>
  </bookViews>
  <sheets>
    <sheet name="Форма К-1" sheetId="9" r:id="rId1"/>
  </sheets>
  <definedNames>
    <definedName name="_Date_" localSheetId="0">#REF!</definedName>
    <definedName name="_Date_">#REF!</definedName>
    <definedName name="_Otchet_Period_Source__AT_ObjectName" localSheetId="0">#REF!</definedName>
    <definedName name="_Otchet_Period_Source__AT_ObjectName">#REF!</definedName>
    <definedName name="_Period_" localSheetId="0">#REF!</definedName>
    <definedName name="_Period_">#REF!</definedName>
    <definedName name="_xlnm._FilterDatabase" localSheetId="0" hidden="1">'Форма К-1'!$A$11:$P$328</definedName>
    <definedName name="_xlnm.Print_Titles" localSheetId="0">'Форма К-1'!$9:$12</definedName>
  </definedNames>
  <calcPr calcId="191029"/>
</workbook>
</file>

<file path=xl/calcChain.xml><?xml version="1.0" encoding="utf-8"?>
<calcChain xmlns="http://schemas.openxmlformats.org/spreadsheetml/2006/main">
  <c r="G311" i="9" l="1"/>
  <c r="G309" i="9"/>
  <c r="G238" i="9"/>
  <c r="G234" i="9"/>
  <c r="G235" i="9"/>
  <c r="G226" i="9"/>
  <c r="G227" i="9"/>
  <c r="G220" i="9"/>
  <c r="G207" i="9"/>
  <c r="G208" i="9"/>
  <c r="G206" i="9"/>
  <c r="F105" i="9" l="1"/>
  <c r="G305" i="9" l="1"/>
  <c r="G290" i="9"/>
  <c r="G292" i="9"/>
  <c r="G283" i="9"/>
  <c r="F175" i="9"/>
  <c r="F35" i="9" l="1"/>
  <c r="G32" i="9" l="1"/>
  <c r="G36" i="9"/>
  <c r="G40" i="9"/>
  <c r="G44" i="9"/>
  <c r="G48" i="9"/>
  <c r="G53" i="9"/>
  <c r="G59" i="9"/>
  <c r="G62" i="9"/>
  <c r="G65" i="9"/>
  <c r="G68" i="9"/>
  <c r="G73" i="9"/>
  <c r="G76" i="9"/>
  <c r="G80" i="9"/>
  <c r="G83" i="9"/>
  <c r="G88" i="9"/>
  <c r="G90" i="9"/>
  <c r="G92" i="9"/>
  <c r="G95" i="9"/>
  <c r="G97" i="9"/>
  <c r="G98" i="9"/>
  <c r="G104" i="9"/>
  <c r="G106" i="9"/>
  <c r="G110" i="9"/>
  <c r="G117" i="9"/>
  <c r="G119" i="9"/>
  <c r="G120" i="9"/>
  <c r="G121" i="9"/>
  <c r="G123" i="9"/>
  <c r="G124" i="9"/>
  <c r="G126" i="9"/>
  <c r="G128" i="9"/>
  <c r="G129" i="9"/>
  <c r="G131" i="9"/>
  <c r="G132" i="9"/>
  <c r="G134" i="9"/>
  <c r="G135" i="9"/>
  <c r="G136" i="9"/>
  <c r="G137" i="9"/>
  <c r="G138" i="9"/>
  <c r="G139" i="9"/>
  <c r="G140" i="9"/>
  <c r="G142" i="9"/>
  <c r="G143" i="9"/>
  <c r="G146" i="9"/>
  <c r="G149" i="9"/>
  <c r="G151" i="9"/>
  <c r="G152" i="9"/>
  <c r="G153" i="9"/>
  <c r="G155" i="9"/>
  <c r="G156" i="9"/>
  <c r="G157" i="9"/>
  <c r="G158" i="9"/>
  <c r="G159" i="9"/>
  <c r="G162" i="9"/>
  <c r="G163" i="9"/>
  <c r="G164" i="9"/>
  <c r="G165" i="9"/>
  <c r="G166" i="9"/>
  <c r="G167" i="9"/>
  <c r="G169" i="9"/>
  <c r="G171" i="9"/>
  <c r="G172" i="9"/>
  <c r="G173" i="9"/>
  <c r="G174" i="9"/>
  <c r="G177" i="9"/>
  <c r="G179" i="9"/>
  <c r="G180" i="9"/>
  <c r="G181" i="9"/>
  <c r="G183" i="9"/>
  <c r="G184" i="9"/>
  <c r="G189" i="9"/>
  <c r="G190" i="9"/>
  <c r="G191" i="9"/>
  <c r="G195" i="9"/>
  <c r="G197" i="9"/>
  <c r="G198" i="9"/>
  <c r="G199" i="9"/>
  <c r="G200" i="9"/>
  <c r="G201" i="9"/>
  <c r="G203" i="9"/>
  <c r="G204" i="9"/>
  <c r="G210" i="9"/>
  <c r="G214" i="9"/>
  <c r="G215" i="9"/>
  <c r="G216" i="9"/>
  <c r="G217" i="9"/>
  <c r="G218" i="9"/>
  <c r="G219" i="9"/>
  <c r="G221" i="9"/>
  <c r="G222" i="9"/>
  <c r="G223" i="9"/>
  <c r="G224" i="9"/>
  <c r="G225" i="9"/>
  <c r="G228" i="9"/>
  <c r="G229" i="9"/>
  <c r="G230" i="9"/>
  <c r="G231" i="9"/>
  <c r="G232" i="9"/>
  <c r="G233" i="9"/>
  <c r="G239" i="9"/>
  <c r="G240" i="9"/>
  <c r="G242" i="9"/>
  <c r="G243" i="9"/>
  <c r="G244" i="9"/>
  <c r="G245" i="9"/>
  <c r="G246" i="9"/>
  <c r="G247" i="9"/>
  <c r="G248" i="9"/>
  <c r="G249" i="9"/>
  <c r="G250" i="9"/>
  <c r="G251" i="9"/>
  <c r="G252" i="9"/>
  <c r="G253" i="9"/>
  <c r="G255" i="9"/>
  <c r="G256" i="9"/>
  <c r="G257" i="9"/>
  <c r="G258" i="9"/>
  <c r="G260" i="9"/>
  <c r="G263" i="9"/>
  <c r="G264" i="9"/>
  <c r="G266" i="9"/>
  <c r="G267" i="9"/>
  <c r="G268" i="9"/>
  <c r="G269" i="9"/>
  <c r="G270" i="9"/>
  <c r="G271" i="9"/>
  <c r="G273" i="9"/>
  <c r="G274" i="9"/>
  <c r="G275" i="9"/>
  <c r="G276" i="9"/>
  <c r="G277" i="9"/>
  <c r="G278" i="9"/>
  <c r="G279" i="9"/>
  <c r="G280" i="9"/>
  <c r="G282" i="9"/>
  <c r="G284" i="9"/>
  <c r="G285" i="9"/>
  <c r="G286" i="9"/>
  <c r="G288" i="9"/>
  <c r="G289" i="9"/>
  <c r="G291" i="9"/>
  <c r="G293" i="9"/>
  <c r="G296" i="9"/>
  <c r="G297" i="9"/>
  <c r="G298" i="9"/>
  <c r="G300" i="9"/>
  <c r="G302" i="9"/>
  <c r="G304" i="9"/>
  <c r="G306" i="9"/>
  <c r="G307" i="9"/>
  <c r="G310" i="9"/>
  <c r="G315" i="9"/>
  <c r="G317" i="9"/>
  <c r="G318" i="9"/>
  <c r="G320" i="9"/>
  <c r="G321" i="9"/>
  <c r="G322" i="9"/>
  <c r="G323" i="9"/>
  <c r="G324" i="9"/>
  <c r="G325" i="9"/>
  <c r="G326" i="9"/>
  <c r="G327" i="9"/>
  <c r="G28" i="9"/>
  <c r="E303" i="9" l="1"/>
  <c r="F262" i="9"/>
  <c r="E262" i="9"/>
  <c r="F213" i="9"/>
  <c r="F130" i="9"/>
  <c r="E130" i="9"/>
  <c r="E105" i="9"/>
  <c r="G262" i="9" l="1"/>
  <c r="G130" i="9"/>
  <c r="G105" i="9"/>
  <c r="F101" i="9"/>
  <c r="E101" i="9"/>
  <c r="D101" i="9"/>
  <c r="D325" i="9" l="1"/>
  <c r="D293" i="9"/>
  <c r="D249" i="9"/>
  <c r="D240" i="9"/>
  <c r="F19" i="9" l="1"/>
  <c r="F13" i="9"/>
  <c r="D103" i="9" l="1"/>
  <c r="E103" i="9"/>
  <c r="F103" i="9"/>
  <c r="G103" i="9" l="1"/>
  <c r="D303" i="9"/>
  <c r="G18" i="9" l="1"/>
  <c r="G26" i="9" l="1"/>
  <c r="G25" i="9"/>
  <c r="G23" i="9"/>
  <c r="G22" i="9"/>
  <c r="G21" i="9"/>
  <c r="G20" i="9"/>
  <c r="G17" i="9"/>
  <c r="G16" i="9"/>
  <c r="G15" i="9"/>
  <c r="G14" i="9"/>
  <c r="D105" i="9" l="1"/>
  <c r="F115" i="9" l="1"/>
  <c r="E115" i="9"/>
  <c r="F303" i="9"/>
  <c r="G303" i="9" s="1"/>
  <c r="F187" i="9"/>
  <c r="E187" i="9"/>
  <c r="E175" i="9"/>
  <c r="G115" i="9" l="1"/>
  <c r="G187" i="9"/>
  <c r="D130" i="9"/>
  <c r="D115" i="9"/>
  <c r="F113" i="9" l="1"/>
  <c r="E113" i="9"/>
  <c r="D113" i="9"/>
  <c r="F254" i="9" l="1"/>
  <c r="E213" i="9"/>
  <c r="G213" i="9" s="1"/>
  <c r="F205" i="9"/>
  <c r="E205" i="9"/>
  <c r="G175" i="9"/>
  <c r="F96" i="9"/>
  <c r="F89" i="9"/>
  <c r="E89" i="9"/>
  <c r="E35" i="9"/>
  <c r="F27" i="9"/>
  <c r="E27" i="9"/>
  <c r="E19" i="9"/>
  <c r="E13" i="9"/>
  <c r="G35" i="9" l="1"/>
  <c r="G27" i="9"/>
  <c r="G89" i="9"/>
  <c r="G205" i="9"/>
  <c r="G19" i="9"/>
  <c r="E96" i="9"/>
  <c r="G96" i="9" s="1"/>
  <c r="E99" i="9" l="1"/>
  <c r="F99" i="9"/>
  <c r="D99" i="9"/>
  <c r="E33" i="9"/>
  <c r="F33" i="9"/>
  <c r="D33" i="9"/>
  <c r="E29" i="9"/>
  <c r="F29" i="9"/>
  <c r="D29" i="9"/>
  <c r="F24" i="9"/>
  <c r="F301" i="9" l="1"/>
  <c r="E301" i="9"/>
  <c r="D301" i="9"/>
  <c r="F299" i="9"/>
  <c r="E299" i="9"/>
  <c r="D299" i="9"/>
  <c r="D262" i="9"/>
  <c r="E254" i="9"/>
  <c r="G254" i="9" s="1"/>
  <c r="D254" i="9"/>
  <c r="D213" i="9"/>
  <c r="D205" i="9"/>
  <c r="D187" i="9"/>
  <c r="D175" i="9"/>
  <c r="F111" i="9"/>
  <c r="E111" i="9"/>
  <c r="D111" i="9"/>
  <c r="F94" i="9"/>
  <c r="E94" i="9"/>
  <c r="D94" i="9"/>
  <c r="F91" i="9"/>
  <c r="E91" i="9"/>
  <c r="D91" i="9"/>
  <c r="D89" i="9"/>
  <c r="D35" i="9"/>
  <c r="F31" i="9"/>
  <c r="E31" i="9"/>
  <c r="D31" i="9"/>
  <c r="D27" i="9"/>
  <c r="E24" i="9"/>
  <c r="D24" i="9"/>
  <c r="D19" i="9"/>
  <c r="D13" i="9"/>
  <c r="F328" i="9" l="1"/>
  <c r="G91" i="9"/>
  <c r="G299" i="9"/>
  <c r="G31" i="9"/>
  <c r="G94" i="9"/>
  <c r="G301" i="9"/>
  <c r="E328" i="9"/>
  <c r="G24" i="9"/>
  <c r="D328" i="9"/>
  <c r="G13" i="9"/>
  <c r="G328" i="9" l="1"/>
</calcChain>
</file>

<file path=xl/sharedStrings.xml><?xml version="1.0" encoding="utf-8"?>
<sst xmlns="http://schemas.openxmlformats.org/spreadsheetml/2006/main" count="959" uniqueCount="476">
  <si>
    <t>в тыс.руб.</t>
  </si>
  <si>
    <t>Код классификации доходов</t>
  </si>
  <si>
    <t>Наименование показателя</t>
  </si>
  <si>
    <t>Утверждено по бюджету первоначально</t>
  </si>
  <si>
    <t>Уточненный план</t>
  </si>
  <si>
    <t>Факт</t>
  </si>
  <si>
    <t>% исполнения от уточненного плана</t>
  </si>
  <si>
    <t>Код главного админи-стратора доходов</t>
  </si>
  <si>
    <t>Код доходов</t>
  </si>
  <si>
    <t>1</t>
  </si>
  <si>
    <t>2</t>
  </si>
  <si>
    <t>3</t>
  </si>
  <si>
    <t>4</t>
  </si>
  <si>
    <t>5</t>
  </si>
  <si>
    <t>6</t>
  </si>
  <si>
    <t>7</t>
  </si>
  <si>
    <t>048</t>
  </si>
  <si>
    <t/>
  </si>
  <si>
    <t>Федеральная служба по надзору в сфере природопользования</t>
  </si>
  <si>
    <t>1 12 01010 01 6000 120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</si>
  <si>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</si>
  <si>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1 12 01030 01 6000 120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</si>
  <si>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</si>
  <si>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1 12 01041 01 6000 120</t>
  </si>
  <si>
    <t>1 12 01070 01 6000 120</t>
  </si>
  <si>
    <t>Плата за выбросы загрязняющих веществ, образующихся при сжигании на факельных установках и (или) рассеивании попутного нефтяного газа (федеральные государственные органы, Банк России, органы управления государственными внебюджетными фондами Российской Федерации)</t>
  </si>
  <si>
    <t>1 16 90040 04 6000 140</t>
  </si>
  <si>
    <t>Прочие поступления от денежных взысканий (штрафов) и иных сумм в возмещение ущерба,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</si>
  <si>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100</t>
  </si>
  <si>
    <t>Федеральное казначейство</t>
  </si>
  <si>
    <t>1 03 02230 01 0000 110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</si>
  <si>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</si>
  <si>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</si>
  <si>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</si>
  <si>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</si>
  <si>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</si>
  <si>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</si>
  <si>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</si>
  <si>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106</t>
  </si>
  <si>
    <t>Федеральная служба по надзору в сфере транспорта</t>
  </si>
  <si>
    <t>1 16 30030 01 6000 140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</si>
  <si>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</si>
  <si>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141</t>
  </si>
  <si>
    <t>Федеральная служба по надзору в сфере защиты прав потребителей и благополучия человека</t>
  </si>
  <si>
    <t>1 16 43000 01 6000 140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</si>
  <si>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</si>
  <si>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150</t>
  </si>
  <si>
    <t>Федеральная служба по труду и занятости</t>
  </si>
  <si>
    <t>161</t>
  </si>
  <si>
    <t>Федеральная антимонопольная служба</t>
  </si>
  <si>
    <t>177</t>
  </si>
  <si>
    <t>Министерство Российской Федерации по делам гражданской обороны, чрезвычайным ситуациям и ликвидации последствий стихийных бедствий</t>
  </si>
  <si>
    <t>182</t>
  </si>
  <si>
    <t>Федеральная налоговая служба</t>
  </si>
  <si>
    <t>1 01 02010 01 1000 110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</si>
  <si>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</si>
  <si>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1 01 02010 01 2100 110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</si>
  <si>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</si>
  <si>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1 01 02010 01 3000 110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</si>
  <si>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</si>
  <si>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1 01 02010 01 4000 110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</si>
  <si>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</si>
  <si>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1 01 02020 01 1000 110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</si>
  <si>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</si>
  <si>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1 01 02020 01 2100 110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</si>
  <si>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</si>
  <si>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1 01 02020 01 2200 110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</si>
  <si>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(проценты по соответствующему платежу)</t>
  </si>
  <si>
    <t>1 01 02020 01 3000 110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</si>
  <si>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</si>
  <si>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1 01 02030 01 1000 110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</si>
  <si>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</si>
  <si>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1 01 02030 01 2100 110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</si>
  <si>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</si>
  <si>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1 01 02030 01 3000 110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</si>
  <si>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</si>
  <si>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1 01 02030 01 4000 110</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</si>
  <si>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</si>
  <si>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1 01 02040 01 1000 110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</si>
  <si>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</si>
  <si>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1 05 02010 02 1000 110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</si>
  <si>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</si>
  <si>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1 05 02010 02 2100 110</t>
  </si>
  <si>
    <t>Единый налог на вмененный доход для отдельных видов деятельности (пени по соответствующему платежу)</t>
  </si>
  <si>
    <t>1 05 02010 02 3000 110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</si>
  <si>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</si>
  <si>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1 05 02010 02 4000 110</t>
  </si>
  <si>
    <t>Налог, взимаемый в связи с применением патентной системы налогообложения, зачисляемый в бюджеты городских округов (прочие поступления)</t>
  </si>
  <si>
    <t>1 05 02020 02 1000 110</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</si>
  <si>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</si>
  <si>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1 05 03010 01 1000 110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</si>
  <si>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</si>
  <si>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1 05 03010 01 2100 110</t>
  </si>
  <si>
    <t>Единый сельскохозяйственный налог (пени по соответствующему платежу)</t>
  </si>
  <si>
    <t>1 05 03010 01 3000 110</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</si>
  <si>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</si>
  <si>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1 05 04010 02 1000 110</t>
  </si>
  <si>
    <t>Налог, взимаемый в связи с применением патентной системы налогообложения, зачисляемый в бюджеты городских округов (сумма платежа (перерасчеты, недоимка и задолженность по соответствующему платежу, в том числе по отмененному)</t>
  </si>
  <si>
    <t>1 05 04010 02 2100 110</t>
  </si>
  <si>
    <t>Налог, взимаемый в связи с применением патентной системы налогообложения, зачисляемый в бюджеты городских округов (пени по соответствующему платежу)</t>
  </si>
  <si>
    <t>1 06 01020 04 1000 110</t>
  </si>
  <si>
    <t>Налог на имущество физических лиц, взимаемый по ставкам, применяемым к объектам налогообложения,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</si>
  <si>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1 06 01020 04 2100 110</t>
  </si>
  <si>
    <t>Налог на имущество физических лиц, взимаемый по ставкам, применяемым к объектам налогообложения, расположенным в границах городских округов (пени по соответствующему платежу)</t>
  </si>
  <si>
    <t>1 06 01020 04 4000 110</t>
  </si>
  <si>
    <t>Налог на имущество физических лиц, взимаемый по ставкам, применяемым к объектам налогообложения, расположенным в границах городских округов (прочие поступления)</t>
  </si>
  <si>
    <t>1 06 04011 02 1000 110</t>
  </si>
  <si>
    <t>Транспортный налог с организаций (сумма платежа (перерасчеты, недоимка и задолженность по соответствующему платежу, в том числе по отмененному)</t>
  </si>
  <si>
    <t>1 06 04011 02 2100 110</t>
  </si>
  <si>
    <t>Транспортный налог с организаций (пени по соответствующему платежу)</t>
  </si>
  <si>
    <t>1 06 04011 02 3000 110</t>
  </si>
  <si>
    <t>Транспортный налог с организаций (суммы денежных взысканий (штрафов) по соответствующему платежу согласно законодательству Российской Федерации)</t>
  </si>
  <si>
    <t>1 06 04011 02 4000 110</t>
  </si>
  <si>
    <t>Транспортный налог с организаций (прочие поступления)</t>
  </si>
  <si>
    <t>1 06 04012 02 1000 110</t>
  </si>
  <si>
    <t>Транспортный налог с физических лиц (сумма платежа (перерасчеты, недоимка и задолженность по соответствующему платежу, в том числе по отмененному)</t>
  </si>
  <si>
    <t>1 06 04012 02 2100 110</t>
  </si>
  <si>
    <t>Транспортный налог с физических лиц (пени по соответствующему платежу)</t>
  </si>
  <si>
    <t>1 06 06032 04 1000 110</t>
  </si>
  <si>
    <t>Земельный налог с организаций, обладающих земельным участком,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</si>
  <si>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1 06 06032 04 2100 110</t>
  </si>
  <si>
    <t>Земельный налог с организаций, обладающих земельным участком, расположенным в границах городских округов (пени по соответствующему платежу)</t>
  </si>
  <si>
    <t>1 06 06032 04 3000 110</t>
  </si>
  <si>
    <t>Земельный налог с организаций, обладающих земельным участком,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</si>
  <si>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1 06 06042 04 1000 110</t>
  </si>
  <si>
    <t>Земельный налог с физических лиц, обладающих земельным участком,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</si>
  <si>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1 06 06042 04 2100 110</t>
  </si>
  <si>
    <t>Земельный налог с физических лиц, обладающих земельным участком, расположенным в границах городских округов (пени по соответствующему платежу)</t>
  </si>
  <si>
    <t>1 06 06042 04 3000 110</t>
  </si>
  <si>
    <t>Земельный налог с физических лиц, обладающих земельным участком,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</si>
  <si>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1 08 03010 01 1000 110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</si>
  <si>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</si>
  <si>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188</t>
  </si>
  <si>
    <t>Министерство внутренних дел Российской Федерации</t>
  </si>
  <si>
    <t>1 16 90040 04 0000 140</t>
  </si>
  <si>
    <t>Прочие поступления от денежных взысканий (штрафов) и иных сумм в возмещение ущерба, зачисляемые в бюджеты городских округов</t>
  </si>
  <si>
    <t>321</t>
  </si>
  <si>
    <t>Федеральная служба государственной регистрации, кадастра и картографии</t>
  </si>
  <si>
    <t>498</t>
  </si>
  <si>
    <t>Федеральная служба по экологическому, технологическому
 и атомному надзору</t>
  </si>
  <si>
    <t>Министерство природных ресурсов, лесного хозяйства и экологии Пермского края</t>
  </si>
  <si>
    <t>843</t>
  </si>
  <si>
    <t>Инспекция государственного жилищного надзора Пермского края</t>
  </si>
  <si>
    <t>844</t>
  </si>
  <si>
    <t>Инспекция государственного технического надзора Пермского края</t>
  </si>
  <si>
    <t>921</t>
  </si>
  <si>
    <t>Управление культуры администрации города Березники</t>
  </si>
  <si>
    <t>Субсидии бюджетам городских округов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</si>
  <si>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Прочие субсидии бюджетам городских округов</t>
  </si>
  <si>
    <t>Прочие межбюджетные трансферты, передаваемые бюджетам городских округов</t>
  </si>
  <si>
    <t>Доходы бюджетов городских округов от возврата бюджетными учреждениями остатков субсидий прошлых лет</t>
  </si>
  <si>
    <t>Доходы бюджетов городских округов от возврата автономными учреждениями остатков субсидий прошлых лет</t>
  </si>
  <si>
    <t>Возврат остатков субсидий, субвенций и иных межбюджетных трансфертов, имеющих целевое назначение, прошлых лет из бюджетов городских округов</t>
  </si>
  <si>
    <t>923</t>
  </si>
  <si>
    <t>Управление образования администрации города Березники</t>
  </si>
  <si>
    <t>1 14 02042 04 0000 440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</si>
  <si>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имуществу</t>
  </si>
  <si>
    <t>Субвенции бюджетам городских округов на выполнение передаваемых полномочий субъектов Российской Федерации</t>
  </si>
  <si>
    <t>Прочие безвозмездные поступления в бюджеты городских округов</t>
  </si>
  <si>
    <t>924</t>
  </si>
  <si>
    <t>Финансовое управление администрации города Березники</t>
  </si>
  <si>
    <t>1 13 01994 04 0000 130</t>
  </si>
  <si>
    <t>Прочие доходы от оказания платных услуг (работ) получателями средств бюджетов городских округов</t>
  </si>
  <si>
    <t>1 17 01040 04 0000 180</t>
  </si>
  <si>
    <t>Невыясненные поступления, зачисляемые в бюджеты городских округов</t>
  </si>
  <si>
    <t>928</t>
  </si>
  <si>
    <t>Управление имущественных и земельных отношений
администрации города Березники</t>
  </si>
  <si>
    <t>1 11 05012 04 0000 120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</si>
  <si>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на заключение договоров аренды указанных земельных участков</t>
  </si>
  <si>
    <t>1 11 05024 04 0000 120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</si>
  <si>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</si>
  <si>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1 11 05034 04 0000 120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</si>
  <si>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</si>
  <si>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1 11 05074 04 0000 120</t>
  </si>
  <si>
    <t>Доходы от сдачи в аренду имущества, составляющего казну городских округов (за исключением земельных участков)</t>
  </si>
  <si>
    <t>1 11 05312 04 0000 120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</si>
  <si>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t>
  </si>
  <si>
    <t>1 11 05324 04 0000 120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</si>
  <si>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округов</t>
  </si>
  <si>
    <t>1 11 07014 04 0000 120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</si>
  <si>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</si>
  <si>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1 11 09044 04 0000 120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</si>
  <si>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</si>
  <si>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1 13 02064 04 0000 130</t>
  </si>
  <si>
    <t>Доходы, поступающие в порядке возмещения  расходов, понесенных  в связи  эксплуатацией  имущества городских округов</t>
  </si>
  <si>
    <t>1 14 01040 04 0000 410</t>
  </si>
  <si>
    <t>Доходы от продажи квартир, находящихся в собственности городских округов</t>
  </si>
  <si>
    <t>1 14 02042 04 0000 410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</si>
  <si>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основных средств по указанному имуществу</t>
  </si>
  <si>
    <t>1 14 02043 04 1000 410</t>
  </si>
  <si>
    <t>Доходы от реализации иного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(сумма доходов (за исключением НДС) от реализации муниципального имущества в порядке, установленном Федеральным законом от 21.12.2001 № 178-ФЗ)</t>
  </si>
  <si>
    <t>1 14 02043 04 2000 410</t>
  </si>
  <si>
    <t>Доходы от реализации иного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(сумма доходов от реализации муниципального имущества в порядке, установленном Федеральным законом от 22.07.2008 № 159-ФЗ)</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</si>
  <si>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имуществу</t>
  </si>
  <si>
    <t>1 14 06012 04 0000 430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</si>
  <si>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</si>
  <si>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1 14 06024 04 0000 430</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</si>
  <si>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</si>
  <si>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1 14 06312 04 0000 430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</si>
  <si>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</si>
  <si>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1 17 05040 04 0000 180</t>
  </si>
  <si>
    <t>Прочие неналоговые доходы бюджетов городских округов</t>
  </si>
  <si>
    <t xml:space="preserve">Субсидии бюджетам городских округов на софинансирование капитальных вложений в объекты муниципальной собственности
</t>
  </si>
  <si>
    <t>Субсидии бюджетам городских округов на реализацию мероприятий по обеспечению жильем молодых семей</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</si>
  <si>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</si>
  <si>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городских округов на осуществление полномочий по обеспечению жильем отдельных категорий граждан, установленных Федеральным законом от 12 января 1995 года N 5-ФЗ "О ветеранах"</t>
  </si>
  <si>
    <t>Субвенции бюджетам городских округов на осуществление полномочий по обеспечению жильем отдельных категорий граждан, установленных Федеральным законом от 24 ноября 1995 года N 181-ФЗ "О социальной защите инвалидов в Российской Федерации"</t>
  </si>
  <si>
    <t>Прочие субвенции бюджетам городских округов</t>
  </si>
  <si>
    <t>929</t>
  </si>
  <si>
    <t>Комитет по физической культуре и спорту администрации города Березники</t>
  </si>
  <si>
    <t>934</t>
  </si>
  <si>
    <t>Администрация города Березники</t>
  </si>
  <si>
    <t>1 08 07150 01 1000 110</t>
  </si>
  <si>
    <t>Государственная пошлина за выдачу разрешения на установку рекламной конструкции (сумма платежа (перерасчеты, недоимка и задолженность по соответствующему платежу, в том числе по отмененному))</t>
  </si>
  <si>
    <t>1 12 05040 04 0000 120</t>
  </si>
  <si>
    <t>Плата за пользование водными объектами, находящимися в собственности городских округов</t>
  </si>
  <si>
    <t>Прочие неналоговые доходы  бюджетов городских округов</t>
  </si>
  <si>
    <t>Субсидии бюджетам городских округов на софинансирование капитальных вложений в объекты муниципальной собственности</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</si>
  <si>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</si>
  <si>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городских округов на государственную регистрацию актов гражданского состояния</t>
  </si>
  <si>
    <t>935</t>
  </si>
  <si>
    <t>Березниковская городская Дума</t>
  </si>
  <si>
    <t>936</t>
  </si>
  <si>
    <t>Контрольно-счетная палата муниципального  образования 
"Город Березники"</t>
  </si>
  <si>
    <t>948</t>
  </si>
  <si>
    <t>Управление благоустройства администрации города Березники</t>
  </si>
  <si>
    <t>1 08 07173 01 1000 110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</si>
  <si>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 (сумма платежа (перерасчеты, недоимка и задолженность по соответствующему платежу, в том числе по отмененному))</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</si>
  <si>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</si>
  <si>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городских округов</t>
  </si>
  <si>
    <t>ВСЕГО ДОХОДОВ:</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</si>
  <si>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</si>
  <si>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Субсидии бюджетам городских округов на поддержку обустройства мест массового отдыха населения (городских парков)</t>
  </si>
  <si>
    <t>1 12 01042 01 6000 120</t>
  </si>
  <si>
    <t>Плата за размещение твердых коммунальных отходов (федеральные государственные органы, Банк России, органы управления государственными внебюджетными фондами Российской Федерации)</t>
  </si>
  <si>
    <t>1 01 02050 01 1000 110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</si>
  <si>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(сумма платежа (перерасчеты, недоимка и задолженность по соответствующему платежу, в том числе по отмененному)</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</si>
  <si>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(пени по соответствующему платежу)</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</si>
  <si>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(суммы денежных взысканий (штрафов) по соответствующему платежу согласно законодательству Российской Федерации)</t>
  </si>
  <si>
    <t>1 01 02050 01 2100 110</t>
  </si>
  <si>
    <t>1 01 02050 01 3000 110</t>
  </si>
  <si>
    <t>1 06 04012 02 4000 110</t>
  </si>
  <si>
    <t>Транспортный налог с физических лиц (прочие поступления)</t>
  </si>
  <si>
    <t>816</t>
  </si>
  <si>
    <t>Министерство социального развития Пермского края</t>
  </si>
  <si>
    <t>855</t>
  </si>
  <si>
    <t>1 13 02994 04 1100 130</t>
  </si>
  <si>
    <t>Прочие доходы от компенсации затрат бюджетов городских округов (средства, поступающие от возврата автономными и бюджетными учреждениями субсидий на выполнение ими муниципального задания прошлых лет, источником предоставления которой являлись средства местного бюджета)</t>
  </si>
  <si>
    <t>1 13 02994 04 2100 130</t>
  </si>
  <si>
    <t>Прочие доходы от компенсации затрат бюджетов городских округов (возврат дебиторской задолженности прошлых лет и иные компенсации расходов, финансирование которых осуществлялось за счет средств местного бюджета)</t>
  </si>
  <si>
    <t>1 13 02994 04 2200 130</t>
  </si>
  <si>
    <t>Прочие доходы от компенсации затрат бюджетов городских округов (возврат дебиторской задолженности прошлых лет и иные компенсации расходов, финансирование которых осуществлялось за счет безвозмездных поступлений от других бюджетов бюджетной системы Российской Федерации)</t>
  </si>
  <si>
    <t>1 11 03040 04 0000 120</t>
  </si>
  <si>
    <t>Проценты, полученные от предоставления бюджетных кредитов внутри страны за счет средств бюджетов городских округов</t>
  </si>
  <si>
    <t>1 13 02994 04 1200 130</t>
  </si>
  <si>
    <t>Прочие доходы от компенсации затрат бюджетов городских округов (средства, поступающие от возврата автономными и бюджетными учреждениями субсидий на выполнение ими муниципального задания прошлых лет, источником предоставления которой являлись безвозмездные поступления от других бюджетов бюджетной системы Российской Федерации)</t>
  </si>
  <si>
    <t>2 02 25520 04 0000 150</t>
  </si>
  <si>
    <t>Субсидии бюджетам городских округов на реализацию мероприятий по созданию в субъектах Российской Федерации новых мест в общеобразовательных организациях</t>
  </si>
  <si>
    <t>2 02 27112 04 0000 150</t>
  </si>
  <si>
    <t>Возврат остатков субвенций на осуществление первичного воинского учета на территориях, где отсутствуют военные комиссариаты из бюджетов городских округов</t>
  </si>
  <si>
    <t>2 19 35120 04 0000 150</t>
  </si>
  <si>
    <t>Возврат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городских округов</t>
  </si>
  <si>
    <t>2 19 35930 04 0000 150</t>
  </si>
  <si>
    <t>Возврат остатков субвенций на государственную регистрацию актов гражданского состояния из бюджетов городских округов</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</si>
  <si>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основных средств по указанному имуществу</t>
  </si>
  <si>
    <t>2 19 35118 04 0000 150</t>
  </si>
  <si>
    <t>2 02 25511 04 0000 150</t>
  </si>
  <si>
    <t>Субсидии бюджетам городских округов на проведение комплексных кадастровых работ</t>
  </si>
  <si>
    <t>2 02 35134 04 0000 150</t>
  </si>
  <si>
    <t>Субвенции бюджетам городских округов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</si>
  <si>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2 19 60010 04 0000 150</t>
  </si>
  <si>
    <t>2 02 25466 04 0000 150</t>
  </si>
  <si>
    <t>2 02 29999 04 0000 150</t>
  </si>
  <si>
    <t>2 02 30024 04 0000 150</t>
  </si>
  <si>
    <t>2 18 04010 04 0000 150</t>
  </si>
  <si>
    <t>2 18 04020 04 0000 150</t>
  </si>
  <si>
    <t>2 02 49999 04 0000 150</t>
  </si>
  <si>
    <t>2 07 04050 04 0000 150</t>
  </si>
  <si>
    <t>2 02 20077 04 0000 150</t>
  </si>
  <si>
    <t>2 02 25497 04 0000 150</t>
  </si>
  <si>
    <t>2 02 35082 04 0000 150</t>
  </si>
  <si>
    <t>2 02 35135 04 0000 150</t>
  </si>
  <si>
    <t>2 02 35176 04 0000 150</t>
  </si>
  <si>
    <t>2 02 39999 04 0000 150</t>
  </si>
  <si>
    <t>2 02 35120 04 0000 150</t>
  </si>
  <si>
    <t>2 02 35930 04 0000 150</t>
  </si>
  <si>
    <t>2 02 25555 04 0000 150</t>
  </si>
  <si>
    <t>2 02 25560 04 0000 150</t>
  </si>
  <si>
    <t>2 19 25555 04 0000 150</t>
  </si>
  <si>
    <t>875</t>
  </si>
  <si>
    <t>Аппарат Правительства Пермского края</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</si>
  <si>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</si>
  <si>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</si>
  <si>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</si>
  <si>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</si>
  <si>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</si>
  <si>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1 16 01053 01 0000 140</t>
  </si>
  <si>
    <t>1 16 01063 01 0000 140</t>
  </si>
  <si>
    <t>1 16 01073 01 0000 140</t>
  </si>
  <si>
    <t>1 16 01193 01 0000 140</t>
  </si>
  <si>
    <t>1 16 01203 01 0000 140</t>
  </si>
  <si>
    <t xml:space="preserve">Агентство по делам юстиции и мировых судей Пермского края </t>
  </si>
  <si>
    <t>886</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</si>
  <si>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</si>
  <si>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</si>
  <si>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мировыми судьями, комиссиями по делам несовершеннолетних и защите их прав</t>
  </si>
  <si>
    <t>1 16 01083 01 0000 140</t>
  </si>
  <si>
    <t>1 16 01143 01 0000 140</t>
  </si>
  <si>
    <t xml:space="preserve"> 1 16 01183 01 0000 140</t>
  </si>
  <si>
    <t>2 02 19999 04 0000 150</t>
  </si>
  <si>
    <t>Прочие дотации бюджетам городских округов</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</si>
  <si>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</si>
  <si>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на особо охраняемых природных территориях местного значения</t>
  </si>
  <si>
    <t>1 16 02020 02 0000 140</t>
  </si>
  <si>
    <t>1 16 11030 01 0000 140</t>
  </si>
  <si>
    <t>Платежи, уплачиваемые в целях возмещения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t>
  </si>
  <si>
    <t>1 16 11064 01 0000 140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</si>
  <si>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городских округов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</si>
  <si>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1 16 10123 01 0041 140</t>
  </si>
  <si>
    <t>1 01 02040 01 4000 110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</si>
  <si>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(прочие поступления)</t>
  </si>
  <si>
    <t>1 06 04011 02 2200 110</t>
  </si>
  <si>
    <t>Транспортный налог с организаций (проценты по соответствующему платежу)</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</si>
  <si>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</si>
  <si>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1 16 10129 01 0000 140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</si>
  <si>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</si>
  <si>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подлежащие зачислению в бюджет муниципального образования</t>
  </si>
  <si>
    <t>1 16 10123 01 0000 140</t>
  </si>
  <si>
    <t>1 16 11050 01 0000 140</t>
  </si>
  <si>
    <t>Административные штрафы, установленные Главой 13 КоАП РФ за административные правонарушения в области связи и информации, налагаемые мировыми судьями (иные штрафы)</t>
  </si>
  <si>
    <t>1 16 01133 01 9000 140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</si>
  <si>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t>
  </si>
  <si>
    <t>1 16 01053 01 0035 140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</si>
  <si>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уничтожение или повреждение чужого имущества)</t>
  </si>
  <si>
    <t>1 16 01073 01 0017 140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</si>
  <si>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заведомо ложный вызов специализированных служб)</t>
  </si>
  <si>
    <t>1 16 01193 01 0013 140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</si>
  <si>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появление в общественных местах в состоянии опьянения)</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</si>
  <si>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(иные штрафы)</t>
  </si>
  <si>
    <t>1 16 01203 01 0021 140</t>
  </si>
  <si>
    <t>1 16 01203 01 9000 140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</si>
  <si>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потребление наркотических средств или психотропных веществ без назначения врача либо новых потенциально опасных психоактивных веществ)</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</si>
  <si>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уклонение от прохождения диагностики, профилактических мероприятий, лечения от наркомании и (или) медицинской и (или)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</si>
  <si>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побои)</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</si>
  <si>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(иные штрафы)</t>
  </si>
  <si>
    <t>1 16 01063 01 0009 140</t>
  </si>
  <si>
    <t>1 16 01063 01 0091 140</t>
  </si>
  <si>
    <t>1 16 01063 01 0101 140</t>
  </si>
  <si>
    <t>1 16 01063 01 9000 140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</si>
  <si>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(иные штрафы)</t>
  </si>
  <si>
    <t>1 16 01153 01 9000 140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</si>
  <si>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невыполнение в срок законного предписания (постановления, представления, решения) органа (должностного лица), осуществляющего государственный надзор (контроль), организации, уполномоченной в соответствии с федеральными законами на осуществление государственного надзора (должностного лица), органа (должностного лица), осуществляющего муниципальный контроль)</t>
  </si>
  <si>
    <t>1 16 01193 01 0005 140</t>
  </si>
  <si>
    <t>2 02 25467 04 0000 150</t>
  </si>
  <si>
    <t>Субсидии бюджетам городских округов на обеспечение развития и укрепления материально-технической базы домов культуры в населенных пунктах с числом жителей до 50 тысяч человек</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</si>
  <si>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округа</t>
  </si>
  <si>
    <t>1 16 07010 04 0000 140</t>
  </si>
  <si>
    <t>Возврат остатков субвенций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 из бюджетов городских округов</t>
  </si>
  <si>
    <t>Возврат остатков субвенций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 из бюджетов городских округов</t>
  </si>
  <si>
    <t>2 19 35135 04 0000 150</t>
  </si>
  <si>
    <t>2 19 35176 04 0000 150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</si>
  <si>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</si>
  <si>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1 08 04020 01 0000 110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</si>
  <si>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</si>
  <si>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выявленные должностными лицами органов муниципального контроля</t>
  </si>
  <si>
    <t>1 16 01074 01 0000 140</t>
  </si>
  <si>
    <t>1 16 01194 01 0000 140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</si>
  <si>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</si>
  <si>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(за исключением доходов, направляемых на формирование муниципального дорожного фонда)</t>
  </si>
  <si>
    <t>1 16 07090 04 0000 140</t>
  </si>
  <si>
    <t>1 16 10123 01 0001 140</t>
  </si>
  <si>
    <t>Субсидии бюджетам городских округов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</si>
  <si>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2 02 25232 04 0000 150</t>
  </si>
  <si>
    <t>Безвозмездные поступления от физических и юридических лиц на финансовое обеспечение дорожной деятельности, в том числе добровольных пожертвований, в отношении автомобильных дорог общего пользования местного значения городских округов</t>
  </si>
  <si>
    <t>2 07 04010 04 0000 150</t>
  </si>
  <si>
    <t>Субсидии бюджетам городских округов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</si>
  <si>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2 02 25187 04 0000 150</t>
  </si>
  <si>
    <t>Субсидии бюджетам городских округов на приобретение спортивного оборудования и инвентаря для приведения организаций спортивной подготовки в нормативное состояние</t>
  </si>
  <si>
    <t>2 02 25229 04 0000 150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</si>
  <si>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выявленные должностными лицами органов муниципального контроля</t>
  </si>
  <si>
    <t>1 16 01084 01 0000 140</t>
  </si>
  <si>
    <t>Платежи в целях возмещения убытков, причиненных уклонением от заключения с муниципальным органом городского округа (муниципальным казенным учреждением) муниципального контракта, финансируемого за счет средств муниципального дорожного фонда, а также иные денежные средства, подлежащие зачислению в бюджет городского округа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</si>
  <si>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1 16 10062 04 0000 140</t>
  </si>
  <si>
    <t>Субсидии бюджетам городских округов на обеспечение комплексного развития сельских территорий</t>
  </si>
  <si>
    <t>2 02 25576 04 0000 150</t>
  </si>
  <si>
    <t>1 05 04010 02 4000 110</t>
  </si>
  <si>
    <t>1 06 06032 04 5000 110</t>
  </si>
  <si>
    <t>Земельный налог с организаций, обладающих земельным участком, расположенным в границах городских округов  (уплата процентов, начисленных на суммы излишне взысканных (уплаченных) платежей, а также при нарушении сроков их возврата)</t>
  </si>
  <si>
    <t>840</t>
  </si>
  <si>
    <t>Министерство финансов Пермского края</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</si>
  <si>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нарушение установленного федеральным законом запрета курения табака на отдельных территориях, в помещениях и на объектах)</t>
  </si>
  <si>
    <t>1 16 01063 01 0024 140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</si>
  <si>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мелкое хищение)</t>
  </si>
  <si>
    <t>1 16 01073 01 0027 140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</si>
  <si>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неуплату средств на содержание детей или нетрудоспособных родителей)</t>
  </si>
  <si>
    <t>1 16 01053 01 0351 140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</si>
  <si>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незаконную рубку, повреждение лесных насаждений или самовольное выкапывание в лесах деревьев, кустарников, лиан)</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</si>
  <si>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нарушение правил охоты, правил, регламентирующих рыболовство и другие виды пользования объектами животного мира)</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</si>
  <si>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 (штрафы за нарушение правил использования полосы отвода и придорожных полос автомобильной дороги)</t>
  </si>
  <si>
    <t>1 16 01083 01 0028 140</t>
  </si>
  <si>
    <t>1 16 01083 01 0037 140</t>
  </si>
  <si>
    <t>1 16 01113 01 0021 140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</si>
  <si>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нарушение правил продажи этилового спирта, алкогольной и спиртосодержащей продукции)</t>
  </si>
  <si>
    <t>Административные штрафы, установленные Главой 14 КоАП РФ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(иные штрафы)</t>
  </si>
  <si>
    <t>1 16 01143 01 0016 140</t>
  </si>
  <si>
    <t>1 16 01143 01 9000 140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</si>
  <si>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нарушение сроков представления налоговой декларации (расчета по страховым взносам))</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</si>
  <si>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непредставление (несообщение) сведений, необходимых для осуществления налогового контроля)</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</si>
  <si>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производство или продажу товаров и продукции, в отношении которых установлены требования по маркировке и (или) нанесению информации, без соответствующей маркировки и (или) информации, а также с нарушением установленного порядка нанесения такой маркировки и (или) информации)</t>
  </si>
  <si>
    <t>1 16 01153 01 0005 140</t>
  </si>
  <si>
    <t>1 16 01153 01 0006 140</t>
  </si>
  <si>
    <t>1 16 01153 01 0012 140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</si>
  <si>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(штрафы за невыполнение законных требований прокурора, следователя, дознавателя или должностного лица, осуществляющего производство по делу об административном правонарушении)</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</si>
  <si>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(штрафы за воспрепятствование законной деятельности должностного лица органа,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t>
  </si>
  <si>
    <t>1 16 01173 01 0007 140</t>
  </si>
  <si>
    <t>1 16 01173 01 0008 140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</si>
  <si>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непредставление сведений (информации)</t>
  </si>
  <si>
    <t>1 16 01193 01 0007 140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</si>
  <si>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воспрепятствование законной деятельности должностного лица органа государственного контроля (надзора), должностного лица организации, уполномоченной в соответствии с федеральными законами на осуществление государственного надзора, должностного лица органа муниципального контроля)</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</si>
  <si>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(иные штрафы)</t>
  </si>
  <si>
    <t>1 16 01193 01 0401 140</t>
  </si>
  <si>
    <t>1 16 01193 01 9000 140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</si>
  <si>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невыполнение требований норм и правил по предупреждению и ликвидации чрезвычайных ситуаций)</t>
  </si>
  <si>
    <t>1 16 01203 01 0006 140</t>
  </si>
  <si>
    <t>Межбюджетные трансферты, передаваемые бюджетам городских округов на создание модельных муниципальных библиотек</t>
  </si>
  <si>
    <t>2 02 45454 04 0000 150</t>
  </si>
  <si>
    <t>1 05 02010 02 2200 110</t>
  </si>
  <si>
    <t>Единый налог на вмененный доход для отдельных видов деятельности (проценты по соответствующему платежу)</t>
  </si>
  <si>
    <t>1 16 01053 01 9000 140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</si>
  <si>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(иные штрафы)</t>
  </si>
  <si>
    <t>1 16 01063 01 0008 140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</si>
  <si>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незаконный оборот наркотических средств, психотропных веществ или их аналогов и незаконные приобретение, хранение, перевозку растений, содержащих наркотические средства или психотропные вещества, либо их частей, содержащих наркотические средства или психотропные вещества)</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</si>
  <si>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незаконную продажу товаров (иных вещей), свободная реализация которых запрещена или ограничена)</t>
  </si>
  <si>
    <t>1 16 01143 01 0002 140</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</si>
  <si>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 налагаемые мировыми судьями, комиссиями по делам несовершеннолетних и защите их прав</t>
  </si>
  <si>
    <t>1 16 01163 01 0000 140</t>
  </si>
  <si>
    <t>Административные штрафы, установленные Главой 17 КоАП РФ за административные правонарушения, посягающие на институты государственной власти, налагаемые мировыми судьями (иные штрафы)</t>
  </si>
  <si>
    <t>1 16 01173 01 9000 140</t>
  </si>
  <si>
    <t>830</t>
  </si>
  <si>
    <t>Министерство образования и науки Пермского края</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</si>
  <si>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t>
  </si>
  <si>
    <t>1 16 01193 01 0029 140</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</si>
  <si>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мировыми судьями, комиссиями по делам несовершеннолетних и защите их прав (штрафы, установленные Главой 15 КоАП РФ, за производство или продажу товаров и продукции, в отношении которых установлены требования по маркировке и (или) нанесению информации, без соответствующей маркировки и (или) информации, а также с нарушением установленного порядка нанесения такой маркировки и (или) информации)</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</si>
  <si>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мировыми судьями, комиссиями по делам несовершеннолетних и защите их прав (штрафы, установленные Главой 14 КоАП РФ, за нарушение правил продажи этилового спирта, алкогольной и спиртосодержащей продукции)</t>
  </si>
  <si>
    <t>1 16 01333 01 0012 140</t>
  </si>
  <si>
    <t>1 16 01333 01 0016 140</t>
  </si>
  <si>
    <t>Государственная пошлина по делам, рассматриваемым в судах общей юрисдикции, мировыми судьями (за исключением Верховного Суда Российской Федерации) (прочие поступления)</t>
  </si>
  <si>
    <t>1 08 03010 01 4000 110</t>
  </si>
  <si>
    <t>2 02 45303 04 0000 150</t>
  </si>
  <si>
    <t>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</si>
  <si>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 xml:space="preserve">Исполнение бюджета муниципального образования "Город Березники" по кодам классификации доходов бюджета
  за 2020 г. </t>
  </si>
  <si>
    <t>Исполнение за 2020 г.</t>
  </si>
  <si>
    <t>1 09 04052 04 1000 110</t>
  </si>
  <si>
    <t>1 09 04052 04 2100 110</t>
  </si>
  <si>
    <t>Земельный налог (по обязательствам, возникшим до 1 января 2006 года), мобилизуемый на территориях городских округов (сумма платежа (перерасчеты, недоимка и задолженность по соответствующему платежу, в том числе по отмененному)</t>
  </si>
  <si>
    <t>Земельный налог (по обязательствам, возникшим до 1 января 2006 года), мобилизуемый на территориях городских округов (пени по соответствующему платежу)</t>
  </si>
  <si>
    <t>818</t>
  </si>
  <si>
    <t>Инспекция государственного строительного надзора Пермского края</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</si>
  <si>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нарушение требований лесного законодательства об учете древесины и сделок с ней)</t>
  </si>
  <si>
    <t>1 16 01083 01 0281 140</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</si>
  <si>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мировыми судьями, комиссиями по делам несовершеннолетних и защите их прав (иные штрафы)</t>
  </si>
  <si>
    <t>1 16 01103 01 9000 140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</si>
  <si>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нарушение правил производства, приобретения, продажи, передачи, хранения, перевозки, ношения, коллекционирования, экспонирования, уничтожения или учета оружия и патронов к нему, а также нарушение правил производства, продажи, хранения, уничтожения или учета взрывчатых веществ и взрывных устройств, пиротехнических изделий,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t>
  </si>
  <si>
    <t>1 16 01203 01 0008 140</t>
  </si>
  <si>
    <t>Возмещение ущерба при возникновении страховых случаев, когда выгодоприобретателями выступают получатели средств бюджета городского округа</t>
  </si>
  <si>
    <t>1 16 10031 04 0000 140</t>
  </si>
  <si>
    <t>Дотации (гранты) бюджетам городских округов за достижение показателей деятельности органов местного самоуправления</t>
  </si>
  <si>
    <t>2 02 16549 04 0000 150</t>
  </si>
  <si>
    <t>Межбюджетные трансферты, передаваемые бюджетам городских округов, за счет средств резервного фонда Правительства Российской Федерации</t>
  </si>
  <si>
    <t>2 02 49001 04 0000 150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</si>
  <si>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направляемые на формирование муниципального дорожного фонда)</t>
  </si>
  <si>
    <t>1 16 10123 01 0002 140</t>
  </si>
  <si>
    <t>Приложение 1</t>
  </si>
  <si>
    <t>к решению Березниковской городской Думы</t>
  </si>
  <si>
    <t>Форма Г-1</t>
  </si>
  <si>
    <t>от 26.05.2021 №103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</si>
</sst>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
  </numFmts>
  <fonts count="23" x14ac:knownFonts="1">
    <font>
      <sz val="10"/>
      <name val="Arial"/>
      <charset val="204"/>
    </font>
    <font>
      <sz val="10"/>
      <name val="Arial Cyr"/>
      <charset val="204"/>
    </font>
    <font>
      <sz val="14"/>
      <name val="Times New Roman"/>
      <family val="1"/>
      <charset val="204"/>
    </font>
    <font>
      <sz val="10"/>
      <name val="Arial"/>
      <family val="2"/>
      <charset val="204"/>
    </font>
    <font>
      <b/>
      <sz val="14"/>
      <name val="Times New Roman"/>
      <family val="1"/>
      <charset val="204"/>
    </font>
    <font>
      <sz val="10"/>
      <name val="Times New Roman"/>
      <family val="1"/>
      <charset val="204"/>
    </font>
    <font>
      <sz val="8"/>
      <name val="Times New Roman"/>
      <family val="1"/>
    </font>
    <font>
      <sz val="8"/>
      <name val="Times New Roman"/>
      <family val="1"/>
      <charset val="204"/>
    </font>
    <font>
      <sz val="7"/>
      <name val="Times New Roman"/>
      <family val="1"/>
    </font>
    <font>
      <b/>
      <sz val="10"/>
      <name val="Times New Roman"/>
      <family val="1"/>
    </font>
    <font>
      <b/>
      <sz val="10"/>
      <name val="Arial Cyr"/>
      <charset val="204"/>
    </font>
    <font>
      <sz val="10"/>
      <name val="Times New Roman"/>
      <family val="1"/>
    </font>
    <font>
      <sz val="9"/>
      <name val="Times New Roman"/>
      <family val="1"/>
      <charset val="204"/>
    </font>
    <font>
      <b/>
      <sz val="9"/>
      <name val="Times New Roman"/>
      <family val="1"/>
      <charset val="204"/>
    </font>
    <font>
      <b/>
      <sz val="10"/>
      <name val="Times New Roman"/>
      <family val="1"/>
      <charset val="204"/>
    </font>
    <font>
      <sz val="9"/>
      <name val="Times New Roman"/>
      <family val="1"/>
    </font>
    <font>
      <sz val="11"/>
      <color indexed="8"/>
      <name val="Calibri"/>
      <family val="2"/>
    </font>
    <font>
      <sz val="10"/>
      <name val="Arial"/>
      <family val="2"/>
      <charset val="204"/>
    </font>
    <font>
      <sz val="11"/>
      <color indexed="8"/>
      <name val="Calibri"/>
      <family val="2"/>
      <charset val="204"/>
    </font>
    <font>
      <sz val="10"/>
      <name val="Arial"/>
      <family val="2"/>
      <charset val="204"/>
    </font>
    <font>
      <sz val="10"/>
      <name val="Arial"/>
      <family val="2"/>
      <charset val="204"/>
    </font>
    <font>
      <sz val="10"/>
      <name val="Arial"/>
      <family val="2"/>
      <charset val="204"/>
    </font>
    <font>
      <sz val="12"/>
      <name val="Times New Roman"/>
      <family val="1"/>
      <charset val="204"/>
    </font>
  </fonts>
  <fills count="2">
    <fill>
      <patternFill patternType="none"/>
    </fill>
    <fill>
      <patternFill patternType="gray125"/>
    </fill>
  </fills>
  <borders count="14">
    <border>
      <left/>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top style="hair">
        <color indexed="64"/>
      </top>
      <bottom style="hair">
        <color indexed="64"/>
      </bottom>
      <diagonal/>
    </border>
  </borders>
  <cellStyleXfs count="20">
    <xf numFmtId="0" fontId="0" fillId="0" borderId="0"/>
    <xf numFmtId="0" fontId="1" fillId="0" borderId="0"/>
    <xf numFmtId="0" fontId="1" fillId="0" borderId="0"/>
    <xf numFmtId="0" fontId="1" fillId="0" borderId="0"/>
    <xf numFmtId="0" fontId="3" fillId="0" borderId="0"/>
    <xf numFmtId="0" fontId="16" fillId="0" borderId="0"/>
    <xf numFmtId="0" fontId="17" fillId="0" borderId="0"/>
    <xf numFmtId="0" fontId="17" fillId="0" borderId="0"/>
    <xf numFmtId="0" fontId="17" fillId="0" borderId="0"/>
    <xf numFmtId="0" fontId="17"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9" fillId="0" borderId="0"/>
    <xf numFmtId="0" fontId="20" fillId="0" borderId="0"/>
    <xf numFmtId="0" fontId="21" fillId="0" borderId="0"/>
  </cellStyleXfs>
  <cellXfs count="69">
    <xf numFmtId="0" fontId="0" fillId="0" borderId="0" xfId="0"/>
    <xf numFmtId="0" fontId="1" fillId="0" borderId="0" xfId="1"/>
    <xf numFmtId="0" fontId="1" fillId="0" borderId="0" xfId="1" applyFill="1"/>
    <xf numFmtId="49" fontId="6" fillId="0" borderId="8" xfId="0" applyNumberFormat="1" applyFont="1" applyFill="1" applyBorder="1" applyAlignment="1">
      <alignment horizontal="center" vertical="center" wrapText="1"/>
    </xf>
    <xf numFmtId="49" fontId="8" fillId="0" borderId="8" xfId="0" applyNumberFormat="1" applyFont="1" applyFill="1" applyBorder="1" applyAlignment="1">
      <alignment horizontal="center" vertical="top" wrapText="1"/>
    </xf>
    <xf numFmtId="49" fontId="9" fillId="0" borderId="8" xfId="0" applyNumberFormat="1" applyFont="1" applyFill="1" applyBorder="1" applyAlignment="1">
      <alignment horizontal="center" vertical="top" wrapText="1"/>
    </xf>
    <xf numFmtId="0" fontId="9" fillId="0" borderId="8" xfId="0" applyFont="1" applyFill="1" applyBorder="1" applyAlignment="1">
      <alignment horizontal="left" vertical="top" wrapText="1"/>
    </xf>
    <xf numFmtId="0" fontId="9" fillId="0" borderId="8" xfId="0" applyFont="1" applyFill="1" applyBorder="1" applyAlignment="1">
      <alignment horizontal="center" vertical="top" wrapText="1"/>
    </xf>
    <xf numFmtId="164" fontId="9" fillId="0" borderId="8" xfId="0" applyNumberFormat="1" applyFont="1" applyFill="1" applyBorder="1" applyAlignment="1">
      <alignment horizontal="right" vertical="top" wrapText="1"/>
    </xf>
    <xf numFmtId="0" fontId="10" fillId="0" borderId="0" xfId="1" applyFont="1"/>
    <xf numFmtId="49" fontId="11" fillId="0" borderId="8" xfId="0" applyNumberFormat="1" applyFont="1" applyFill="1" applyBorder="1" applyAlignment="1">
      <alignment horizontal="center" vertical="top" wrapText="1"/>
    </xf>
    <xf numFmtId="0" fontId="12" fillId="0" borderId="8" xfId="2" applyFont="1" applyFill="1" applyBorder="1" applyAlignment="1">
      <alignment horizontal="left" vertical="top"/>
    </xf>
    <xf numFmtId="0" fontId="11" fillId="0" borderId="8" xfId="0" applyFont="1" applyFill="1" applyBorder="1" applyAlignment="1">
      <alignment horizontal="left" vertical="top" wrapText="1"/>
    </xf>
    <xf numFmtId="164" fontId="11" fillId="0" borderId="8" xfId="0" applyNumberFormat="1" applyFont="1" applyFill="1" applyBorder="1" applyAlignment="1">
      <alignment horizontal="right" vertical="top" wrapText="1"/>
    </xf>
    <xf numFmtId="0" fontId="5" fillId="0" borderId="8" xfId="0" applyFont="1" applyFill="1" applyBorder="1" applyAlignment="1">
      <alignment vertical="top" wrapText="1"/>
    </xf>
    <xf numFmtId="164" fontId="5" fillId="0" borderId="8" xfId="0" applyNumberFormat="1" applyFont="1" applyFill="1" applyBorder="1" applyAlignment="1">
      <alignment horizontal="right" vertical="top" wrapText="1"/>
    </xf>
    <xf numFmtId="3" fontId="12" fillId="0" borderId="8" xfId="2" applyNumberFormat="1" applyFont="1" applyFill="1" applyBorder="1" applyAlignment="1">
      <alignment horizontal="left" vertical="top"/>
    </xf>
    <xf numFmtId="0" fontId="5" fillId="0" borderId="8" xfId="0" applyFont="1" applyFill="1" applyBorder="1" applyAlignment="1">
      <alignment horizontal="left" vertical="top" wrapText="1"/>
    </xf>
    <xf numFmtId="0" fontId="13" fillId="0" borderId="8" xfId="2" applyFont="1" applyFill="1" applyBorder="1" applyAlignment="1">
      <alignment horizontal="left" vertical="top"/>
    </xf>
    <xf numFmtId="164" fontId="14" fillId="0" borderId="8" xfId="0" applyNumberFormat="1" applyFont="1" applyFill="1" applyBorder="1" applyAlignment="1">
      <alignment horizontal="right" vertical="top" wrapText="1"/>
    </xf>
    <xf numFmtId="0" fontId="1" fillId="0" borderId="0" xfId="1" applyFont="1"/>
    <xf numFmtId="49" fontId="5" fillId="0" borderId="8" xfId="0" applyNumberFormat="1" applyFont="1" applyFill="1" applyBorder="1" applyAlignment="1">
      <alignment horizontal="center" vertical="top" wrapText="1"/>
    </xf>
    <xf numFmtId="0" fontId="11" fillId="0" borderId="8" xfId="0" applyFont="1" applyFill="1" applyBorder="1" applyAlignment="1">
      <alignment vertical="top" wrapText="1"/>
    </xf>
    <xf numFmtId="49" fontId="14" fillId="0" borderId="8" xfId="0" applyNumberFormat="1" applyFont="1" applyFill="1" applyBorder="1" applyAlignment="1">
      <alignment horizontal="center" vertical="top" wrapText="1"/>
    </xf>
    <xf numFmtId="3" fontId="15" fillId="0" borderId="8" xfId="2" applyNumberFormat="1" applyFont="1" applyFill="1" applyBorder="1" applyAlignment="1">
      <alignment horizontal="left" vertical="top"/>
    </xf>
    <xf numFmtId="0" fontId="15" fillId="0" borderId="8" xfId="2" applyFont="1" applyFill="1" applyBorder="1" applyAlignment="1">
      <alignment horizontal="left" vertical="top"/>
    </xf>
    <xf numFmtId="164" fontId="1" fillId="0" borderId="0" xfId="1" applyNumberFormat="1"/>
    <xf numFmtId="0" fontId="14" fillId="0" borderId="8" xfId="0" applyFont="1" applyFill="1" applyBorder="1" applyAlignment="1">
      <alignment horizontal="left" vertical="top" wrapText="1"/>
    </xf>
    <xf numFmtId="0" fontId="1" fillId="0" borderId="0" xfId="1" applyAlignment="1">
      <alignment horizontal="center"/>
    </xf>
    <xf numFmtId="0" fontId="14" fillId="0" borderId="8" xfId="0" applyFont="1" applyFill="1" applyBorder="1" applyAlignment="1">
      <alignment horizontal="center" vertical="top" wrapText="1"/>
    </xf>
    <xf numFmtId="3" fontId="12" fillId="0" borderId="8" xfId="2" applyNumberFormat="1" applyFont="1" applyBorder="1" applyAlignment="1">
      <alignment horizontal="left" vertical="top"/>
    </xf>
    <xf numFmtId="0" fontId="5" fillId="0" borderId="8" xfId="0" applyFont="1" applyBorder="1" applyAlignment="1">
      <alignment horizontal="left" vertical="top" wrapText="1"/>
    </xf>
    <xf numFmtId="0" fontId="11" fillId="0" borderId="8" xfId="0" applyFont="1" applyBorder="1" applyAlignment="1">
      <alignment vertical="top" wrapText="1"/>
    </xf>
    <xf numFmtId="3" fontId="15" fillId="0" borderId="8" xfId="2" applyNumberFormat="1" applyFont="1" applyBorder="1" applyAlignment="1">
      <alignment horizontal="left" vertical="top"/>
    </xf>
    <xf numFmtId="0" fontId="12" fillId="0" borderId="8" xfId="2" applyFont="1" applyBorder="1" applyAlignment="1">
      <alignment horizontal="left" vertical="top"/>
    </xf>
    <xf numFmtId="0" fontId="15" fillId="0" borderId="8" xfId="2" applyFont="1" applyBorder="1" applyAlignment="1">
      <alignment horizontal="left" vertical="top"/>
    </xf>
    <xf numFmtId="0" fontId="5" fillId="0" borderId="8" xfId="0" applyFont="1" applyBorder="1" applyAlignment="1">
      <alignment vertical="top" wrapText="1"/>
    </xf>
    <xf numFmtId="0" fontId="11" fillId="0" borderId="8" xfId="0" applyFont="1" applyBorder="1" applyAlignment="1">
      <alignment horizontal="left" vertical="top" wrapText="1"/>
    </xf>
    <xf numFmtId="49" fontId="12" fillId="0" borderId="13" xfId="0" applyNumberFormat="1" applyFont="1" applyBorder="1" applyAlignment="1" applyProtection="1">
      <alignment horizontal="left" vertical="center" wrapText="1"/>
    </xf>
    <xf numFmtId="49" fontId="5" fillId="0" borderId="8" xfId="0" applyNumberFormat="1" applyFont="1" applyBorder="1" applyAlignment="1" applyProtection="1">
      <alignment horizontal="left" vertical="center" wrapText="1"/>
    </xf>
    <xf numFmtId="49" fontId="11" fillId="0" borderId="12" xfId="0" applyNumberFormat="1" applyFont="1" applyFill="1" applyBorder="1" applyAlignment="1">
      <alignment horizontal="center" vertical="top" wrapText="1"/>
    </xf>
    <xf numFmtId="0" fontId="15" fillId="0" borderId="5" xfId="2" applyFont="1" applyBorder="1" applyAlignment="1">
      <alignment horizontal="left" vertical="top"/>
    </xf>
    <xf numFmtId="2" fontId="1" fillId="0" borderId="0" xfId="1" applyNumberFormat="1"/>
    <xf numFmtId="49" fontId="12" fillId="0" borderId="0" xfId="0" applyNumberFormat="1" applyFont="1" applyBorder="1" applyAlignment="1" applyProtection="1">
      <alignment horizontal="center" vertical="top" wrapText="1"/>
    </xf>
    <xf numFmtId="49" fontId="12" fillId="0" borderId="5" xfId="0" applyNumberFormat="1" applyFont="1" applyBorder="1" applyAlignment="1" applyProtection="1">
      <alignment horizontal="center" vertical="top" wrapText="1"/>
    </xf>
    <xf numFmtId="165" fontId="5" fillId="0" borderId="8" xfId="0" applyNumberFormat="1" applyFont="1" applyBorder="1" applyAlignment="1" applyProtection="1">
      <alignment horizontal="left" vertical="center" wrapText="1"/>
    </xf>
    <xf numFmtId="165" fontId="5" fillId="0" borderId="12" xfId="0" applyNumberFormat="1" applyFont="1" applyBorder="1" applyAlignment="1" applyProtection="1">
      <alignment horizontal="left" vertical="center" wrapText="1"/>
    </xf>
    <xf numFmtId="49" fontId="12" fillId="0" borderId="8" xfId="0" applyNumberFormat="1" applyFont="1" applyBorder="1" applyAlignment="1" applyProtection="1">
      <alignment horizontal="center" vertical="top" wrapText="1"/>
    </xf>
    <xf numFmtId="0" fontId="22" fillId="0" borderId="0" xfId="0" applyFont="1" applyAlignment="1"/>
    <xf numFmtId="0" fontId="2" fillId="0" borderId="0" xfId="2" applyFont="1" applyFill="1" applyAlignment="1">
      <alignment horizontal="right"/>
    </xf>
    <xf numFmtId="0" fontId="2" fillId="0" borderId="0" xfId="0" applyFont="1" applyAlignment="1">
      <alignment horizontal="right"/>
    </xf>
    <xf numFmtId="0" fontId="4" fillId="0" borderId="0" xfId="1" applyFont="1" applyAlignment="1">
      <alignment horizontal="center" vertical="top" wrapText="1"/>
    </xf>
    <xf numFmtId="0" fontId="22" fillId="0" borderId="0" xfId="0" applyFont="1" applyAlignment="1">
      <alignment horizontal="right"/>
    </xf>
    <xf numFmtId="0" fontId="22" fillId="0" borderId="0" xfId="2" applyFont="1" applyFill="1" applyAlignment="1">
      <alignment wrapText="1"/>
    </xf>
    <xf numFmtId="0" fontId="22" fillId="0" borderId="0" xfId="0" applyFont="1" applyAlignment="1">
      <alignment wrapText="1"/>
    </xf>
    <xf numFmtId="0" fontId="2" fillId="0" borderId="0" xfId="2" applyFont="1" applyFill="1" applyAlignment="1">
      <alignment horizontal="right"/>
    </xf>
    <xf numFmtId="0" fontId="2" fillId="0" borderId="0" xfId="0" applyFont="1" applyAlignment="1">
      <alignment horizontal="right"/>
    </xf>
    <xf numFmtId="0" fontId="5" fillId="0" borderId="1" xfId="1" applyFont="1" applyFill="1" applyBorder="1" applyAlignment="1">
      <alignment horizontal="right"/>
    </xf>
    <xf numFmtId="0" fontId="5" fillId="0" borderId="1" xfId="0" applyFont="1" applyBorder="1" applyAlignment="1">
      <alignment horizontal="right"/>
    </xf>
    <xf numFmtId="49" fontId="6" fillId="0" borderId="2" xfId="0" applyNumberFormat="1" applyFont="1" applyFill="1" applyBorder="1" applyAlignment="1">
      <alignment horizontal="center" vertical="center" wrapText="1"/>
    </xf>
    <xf numFmtId="49" fontId="6" fillId="0" borderId="3" xfId="0" applyNumberFormat="1" applyFont="1" applyFill="1" applyBorder="1" applyAlignment="1">
      <alignment horizontal="center" vertical="center" wrapText="1"/>
    </xf>
    <xf numFmtId="49" fontId="6" fillId="0" borderId="9"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49" fontId="6" fillId="0" borderId="4" xfId="0" applyNumberFormat="1" applyFont="1" applyFill="1" applyBorder="1" applyAlignment="1">
      <alignment horizontal="center" vertical="center" wrapText="1"/>
    </xf>
    <xf numFmtId="49" fontId="6" fillId="0" borderId="11" xfId="0" applyNumberFormat="1" applyFont="1" applyFill="1" applyBorder="1" applyAlignment="1">
      <alignment horizontal="center" vertical="center" wrapText="1"/>
    </xf>
    <xf numFmtId="49" fontId="6" fillId="0" borderId="12" xfId="0" applyNumberFormat="1" applyFont="1" applyFill="1" applyBorder="1" applyAlignment="1">
      <alignment horizontal="center" vertical="center" wrapText="1"/>
    </xf>
    <xf numFmtId="3" fontId="7" fillId="0" borderId="5" xfId="3" applyNumberFormat="1" applyFont="1" applyFill="1" applyBorder="1" applyAlignment="1">
      <alignment horizontal="center" vertical="top" wrapText="1"/>
    </xf>
    <xf numFmtId="3" fontId="7" fillId="0" borderId="6" xfId="3" applyNumberFormat="1" applyFont="1" applyFill="1" applyBorder="1" applyAlignment="1">
      <alignment horizontal="center" vertical="top" wrapText="1"/>
    </xf>
    <xf numFmtId="3" fontId="7" fillId="0" borderId="7" xfId="3" applyNumberFormat="1" applyFont="1" applyFill="1" applyBorder="1" applyAlignment="1">
      <alignment horizontal="center" vertical="top" wrapText="1"/>
    </xf>
  </cellXfs>
  <cellStyles count="20">
    <cellStyle name="Normal" xfId="5" xr:uid="{00000000-0005-0000-0000-000000000000}"/>
    <cellStyle name="Обычный" xfId="0" builtinId="0"/>
    <cellStyle name="Обычный 10" xfId="6" xr:uid="{00000000-0005-0000-0000-000002000000}"/>
    <cellStyle name="Обычный 11" xfId="7" xr:uid="{00000000-0005-0000-0000-000003000000}"/>
    <cellStyle name="Обычный 12" xfId="8" xr:uid="{00000000-0005-0000-0000-000004000000}"/>
    <cellStyle name="Обычный 13" xfId="9" xr:uid="{00000000-0005-0000-0000-000005000000}"/>
    <cellStyle name="Обычный 14" xfId="17" xr:uid="{00000000-0005-0000-0000-000006000000}"/>
    <cellStyle name="Обычный 15" xfId="18" xr:uid="{00000000-0005-0000-0000-000007000000}"/>
    <cellStyle name="Обычный 16" xfId="19" xr:uid="{00000000-0005-0000-0000-000008000000}"/>
    <cellStyle name="Обычный 2" xfId="10" xr:uid="{00000000-0005-0000-0000-000009000000}"/>
    <cellStyle name="Обычный 3" xfId="4" xr:uid="{00000000-0005-0000-0000-00000A000000}"/>
    <cellStyle name="Обычный 4" xfId="11" xr:uid="{00000000-0005-0000-0000-00000B000000}"/>
    <cellStyle name="Обычный 5" xfId="12" xr:uid="{00000000-0005-0000-0000-00000C000000}"/>
    <cellStyle name="Обычный 6" xfId="13" xr:uid="{00000000-0005-0000-0000-00000D000000}"/>
    <cellStyle name="Обычный 7" xfId="14" xr:uid="{00000000-0005-0000-0000-00000E000000}"/>
    <cellStyle name="Обычный 8" xfId="15" xr:uid="{00000000-0005-0000-0000-00000F000000}"/>
    <cellStyle name="Обычный 9" xfId="16" xr:uid="{00000000-0005-0000-0000-000010000000}"/>
    <cellStyle name="Обычный_Исп9м-в2005г." xfId="3" xr:uid="{00000000-0005-0000-0000-000011000000}"/>
    <cellStyle name="Обычный_Книга3" xfId="1" xr:uid="{00000000-0005-0000-0000-000012000000}"/>
    <cellStyle name="Обычный_Покварталь." xfId="2" xr:uid="{00000000-0005-0000-0000-00001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373"/>
  <sheetViews>
    <sheetView tabSelected="1" zoomScale="70" zoomScaleNormal="70" workbookViewId="0">
      <selection activeCell="D3" sqref="D3:G3"/>
    </sheetView>
  </sheetViews>
  <sheetFormatPr defaultColWidth="9.140625" defaultRowHeight="12.75" x14ac:dyDescent="0.2"/>
  <cols>
    <col min="1" max="1" width="8.28515625" style="1" customWidth="1"/>
    <col min="2" max="2" width="19.28515625" style="1" customWidth="1"/>
    <col min="3" max="3" width="68.5703125" style="1" customWidth="1"/>
    <col min="4" max="4" width="10.42578125" style="1" customWidth="1"/>
    <col min="5" max="5" width="12.85546875" style="1" customWidth="1"/>
    <col min="6" max="6" width="10.7109375" style="1" customWidth="1"/>
    <col min="7" max="7" width="10.42578125" style="1" customWidth="1"/>
    <col min="8" max="8" width="17.42578125" style="1" customWidth="1"/>
    <col min="9" max="10" width="9.140625" style="1" customWidth="1"/>
    <col min="11" max="15" width="9.140625" style="1"/>
    <col min="16" max="16" width="9.140625" style="1" customWidth="1"/>
    <col min="17" max="16384" width="9.140625" style="1"/>
  </cols>
  <sheetData>
    <row r="1" spans="1:9" ht="15.6" customHeight="1" x14ac:dyDescent="0.25">
      <c r="D1" s="52" t="s">
        <v>472</v>
      </c>
      <c r="E1" s="52"/>
      <c r="F1" s="52"/>
      <c r="G1" s="52"/>
      <c r="H1" s="48"/>
      <c r="I1" s="48"/>
    </row>
    <row r="2" spans="1:9" ht="15.6" customHeight="1" x14ac:dyDescent="0.25">
      <c r="D2" s="52" t="s">
        <v>473</v>
      </c>
      <c r="E2" s="52"/>
      <c r="F2" s="52"/>
      <c r="G2" s="52"/>
      <c r="H2" s="48"/>
      <c r="I2" s="48"/>
    </row>
    <row r="3" spans="1:9" ht="15.6" customHeight="1" x14ac:dyDescent="0.25">
      <c r="D3" s="52" t="s">
        <v>475</v>
      </c>
      <c r="E3" s="52"/>
      <c r="F3" s="52"/>
      <c r="G3" s="52"/>
      <c r="H3" s="48"/>
      <c r="I3" s="48"/>
    </row>
    <row r="4" spans="1:9" ht="15.75" x14ac:dyDescent="0.25">
      <c r="D4" s="53"/>
      <c r="E4" s="54"/>
      <c r="F4" s="54"/>
      <c r="G4" s="54"/>
    </row>
    <row r="5" spans="1:9" ht="18.75" x14ac:dyDescent="0.3">
      <c r="D5" s="55" t="s">
        <v>474</v>
      </c>
      <c r="E5" s="56"/>
      <c r="F5" s="56"/>
      <c r="G5" s="56"/>
    </row>
    <row r="6" spans="1:9" ht="18.75" x14ac:dyDescent="0.3">
      <c r="D6" s="49"/>
      <c r="E6" s="50"/>
      <c r="F6" s="50"/>
      <c r="G6" s="50"/>
    </row>
    <row r="7" spans="1:9" ht="42" customHeight="1" x14ac:dyDescent="0.2">
      <c r="A7" s="51" t="s">
        <v>450</v>
      </c>
      <c r="B7" s="51"/>
      <c r="C7" s="51"/>
      <c r="D7" s="51"/>
      <c r="E7" s="51"/>
      <c r="F7" s="51"/>
      <c r="G7" s="51"/>
    </row>
    <row r="8" spans="1:9" ht="13.15" customHeight="1" x14ac:dyDescent="0.2">
      <c r="E8" s="57" t="s">
        <v>0</v>
      </c>
      <c r="F8" s="58"/>
      <c r="G8" s="58"/>
    </row>
    <row r="9" spans="1:9" ht="12.75" customHeight="1" x14ac:dyDescent="0.2">
      <c r="A9" s="59" t="s">
        <v>1</v>
      </c>
      <c r="B9" s="60"/>
      <c r="C9" s="63" t="s">
        <v>2</v>
      </c>
      <c r="D9" s="66" t="s">
        <v>451</v>
      </c>
      <c r="E9" s="67"/>
      <c r="F9" s="67"/>
      <c r="G9" s="68"/>
    </row>
    <row r="10" spans="1:9" s="2" customFormat="1" ht="4.5" customHeight="1" x14ac:dyDescent="0.2">
      <c r="A10" s="61"/>
      <c r="B10" s="62"/>
      <c r="C10" s="64"/>
      <c r="D10" s="63" t="s">
        <v>3</v>
      </c>
      <c r="E10" s="63" t="s">
        <v>4</v>
      </c>
      <c r="F10" s="63" t="s">
        <v>5</v>
      </c>
      <c r="G10" s="63" t="s">
        <v>6</v>
      </c>
    </row>
    <row r="11" spans="1:9" s="2" customFormat="1" ht="57.6" customHeight="1" x14ac:dyDescent="0.2">
      <c r="A11" s="3" t="s">
        <v>7</v>
      </c>
      <c r="B11" s="3" t="s">
        <v>8</v>
      </c>
      <c r="C11" s="65"/>
      <c r="D11" s="65"/>
      <c r="E11" s="65"/>
      <c r="F11" s="65"/>
      <c r="G11" s="65"/>
    </row>
    <row r="12" spans="1:9" s="2" customFormat="1" ht="9" customHeight="1" x14ac:dyDescent="0.2">
      <c r="A12" s="4" t="s">
        <v>9</v>
      </c>
      <c r="B12" s="4" t="s">
        <v>10</v>
      </c>
      <c r="C12" s="4" t="s">
        <v>11</v>
      </c>
      <c r="D12" s="4" t="s">
        <v>12</v>
      </c>
      <c r="E12" s="4" t="s">
        <v>13</v>
      </c>
      <c r="F12" s="4" t="s">
        <v>14</v>
      </c>
      <c r="G12" s="4" t="s">
        <v>15</v>
      </c>
    </row>
    <row r="13" spans="1:9" s="9" customFormat="1" ht="13.15" customHeight="1" x14ac:dyDescent="0.2">
      <c r="A13" s="5" t="s">
        <v>16</v>
      </c>
      <c r="B13" s="6" t="s">
        <v>17</v>
      </c>
      <c r="C13" s="7" t="s">
        <v>18</v>
      </c>
      <c r="D13" s="8">
        <f>SUM(D14:D18)</f>
        <v>32234</v>
      </c>
      <c r="E13" s="8">
        <f>SUM(E14:E18)</f>
        <v>35288.199999999997</v>
      </c>
      <c r="F13" s="8">
        <f>SUM(F14:F18)</f>
        <v>36677.9</v>
      </c>
      <c r="G13" s="8">
        <f>F13/E13*100</f>
        <v>103.93814362874842</v>
      </c>
    </row>
    <row r="14" spans="1:9" ht="41.45" customHeight="1" x14ac:dyDescent="0.2">
      <c r="A14" s="10" t="s">
        <v>16</v>
      </c>
      <c r="B14" s="11" t="s">
        <v>19</v>
      </c>
      <c r="C14" s="12" t="s">
        <v>20</v>
      </c>
      <c r="D14" s="13">
        <v>1098.5999999999999</v>
      </c>
      <c r="E14" s="13">
        <v>1422.4</v>
      </c>
      <c r="F14" s="13">
        <v>1378.6</v>
      </c>
      <c r="G14" s="13">
        <f t="shared" ref="G14:G76" si="0">F14/E14*100</f>
        <v>96.920697412823387</v>
      </c>
    </row>
    <row r="15" spans="1:9" ht="39.6" customHeight="1" x14ac:dyDescent="0.2">
      <c r="A15" s="10" t="s">
        <v>16</v>
      </c>
      <c r="B15" s="11" t="s">
        <v>21</v>
      </c>
      <c r="C15" s="12" t="s">
        <v>22</v>
      </c>
      <c r="D15" s="13">
        <v>11000</v>
      </c>
      <c r="E15" s="13">
        <v>4992.2</v>
      </c>
      <c r="F15" s="13">
        <v>3575.4</v>
      </c>
      <c r="G15" s="13">
        <f t="shared" si="0"/>
        <v>71.619726773767084</v>
      </c>
    </row>
    <row r="16" spans="1:9" ht="39.6" customHeight="1" x14ac:dyDescent="0.2">
      <c r="A16" s="10" t="s">
        <v>16</v>
      </c>
      <c r="B16" s="11" t="s">
        <v>23</v>
      </c>
      <c r="C16" s="12" t="s">
        <v>231</v>
      </c>
      <c r="D16" s="13">
        <v>18400</v>
      </c>
      <c r="E16" s="13">
        <v>22833.599999999999</v>
      </c>
      <c r="F16" s="13">
        <v>25683.9</v>
      </c>
      <c r="G16" s="13">
        <f t="shared" si="0"/>
        <v>112.48291990750474</v>
      </c>
    </row>
    <row r="17" spans="1:7" ht="39.6" customHeight="1" x14ac:dyDescent="0.2">
      <c r="A17" s="10" t="s">
        <v>16</v>
      </c>
      <c r="B17" s="11" t="s">
        <v>233</v>
      </c>
      <c r="C17" s="12" t="s">
        <v>234</v>
      </c>
      <c r="D17" s="13">
        <v>1553</v>
      </c>
      <c r="E17" s="13">
        <v>6029.6</v>
      </c>
      <c r="F17" s="13">
        <v>6029.6</v>
      </c>
      <c r="G17" s="13">
        <f t="shared" si="0"/>
        <v>100</v>
      </c>
    </row>
    <row r="18" spans="1:7" ht="52.9" customHeight="1" x14ac:dyDescent="0.2">
      <c r="A18" s="10" t="s">
        <v>16</v>
      </c>
      <c r="B18" s="11" t="s">
        <v>24</v>
      </c>
      <c r="C18" s="14" t="s">
        <v>25</v>
      </c>
      <c r="D18" s="13">
        <v>182.4</v>
      </c>
      <c r="E18" s="13">
        <v>10.4</v>
      </c>
      <c r="F18" s="13">
        <v>10.4</v>
      </c>
      <c r="G18" s="13">
        <f t="shared" si="0"/>
        <v>100</v>
      </c>
    </row>
    <row r="19" spans="1:7" s="9" customFormat="1" ht="22.9" customHeight="1" x14ac:dyDescent="0.2">
      <c r="A19" s="5" t="s">
        <v>28</v>
      </c>
      <c r="B19" s="11"/>
      <c r="C19" s="7" t="s">
        <v>29</v>
      </c>
      <c r="D19" s="8">
        <f t="shared" ref="D19" si="1">D20+D21+D22+D23</f>
        <v>20092.399999999998</v>
      </c>
      <c r="E19" s="8">
        <f>E20+E21+E22+E23</f>
        <v>18133.5</v>
      </c>
      <c r="F19" s="8">
        <f>F20+F21+F22+F23</f>
        <v>18751.8</v>
      </c>
      <c r="G19" s="8">
        <f t="shared" si="0"/>
        <v>103.40971130780048</v>
      </c>
    </row>
    <row r="20" spans="1:7" ht="45.6" customHeight="1" x14ac:dyDescent="0.2">
      <c r="A20" s="10" t="s">
        <v>28</v>
      </c>
      <c r="B20" s="11" t="s">
        <v>30</v>
      </c>
      <c r="C20" s="12" t="s">
        <v>31</v>
      </c>
      <c r="D20" s="13">
        <v>9075.2999999999993</v>
      </c>
      <c r="E20" s="13">
        <v>8357.7000000000007</v>
      </c>
      <c r="F20" s="13">
        <v>8649</v>
      </c>
      <c r="G20" s="13">
        <f t="shared" si="0"/>
        <v>103.48540866506335</v>
      </c>
    </row>
    <row r="21" spans="1:7" ht="52.9" customHeight="1" x14ac:dyDescent="0.2">
      <c r="A21" s="10" t="s">
        <v>28</v>
      </c>
      <c r="B21" s="11" t="s">
        <v>32</v>
      </c>
      <c r="C21" s="12" t="s">
        <v>33</v>
      </c>
      <c r="D21" s="13">
        <v>73.5</v>
      </c>
      <c r="E21" s="13">
        <v>54.4</v>
      </c>
      <c r="F21" s="13">
        <v>61.9</v>
      </c>
      <c r="G21" s="13">
        <f t="shared" si="0"/>
        <v>113.78676470588236</v>
      </c>
    </row>
    <row r="22" spans="1:7" ht="53.45" customHeight="1" x14ac:dyDescent="0.2">
      <c r="A22" s="10" t="s">
        <v>28</v>
      </c>
      <c r="B22" s="11" t="s">
        <v>34</v>
      </c>
      <c r="C22" s="12" t="s">
        <v>35</v>
      </c>
      <c r="D22" s="13">
        <v>12260.3</v>
      </c>
      <c r="E22" s="13">
        <v>11352.9</v>
      </c>
      <c r="F22" s="13">
        <v>11635.4</v>
      </c>
      <c r="G22" s="13">
        <f t="shared" si="0"/>
        <v>102.48835099401914</v>
      </c>
    </row>
    <row r="23" spans="1:7" ht="55.15" customHeight="1" x14ac:dyDescent="0.2">
      <c r="A23" s="10" t="s">
        <v>28</v>
      </c>
      <c r="B23" s="11" t="s">
        <v>36</v>
      </c>
      <c r="C23" s="12" t="s">
        <v>37</v>
      </c>
      <c r="D23" s="13">
        <v>-1316.7</v>
      </c>
      <c r="E23" s="13">
        <v>-1631.5</v>
      </c>
      <c r="F23" s="13">
        <v>-1594.5</v>
      </c>
      <c r="G23" s="13">
        <f t="shared" si="0"/>
        <v>97.732148329757891</v>
      </c>
    </row>
    <row r="24" spans="1:7" s="9" customFormat="1" ht="13.15" hidden="1" customHeight="1" x14ac:dyDescent="0.2">
      <c r="A24" s="5" t="s">
        <v>38</v>
      </c>
      <c r="B24" s="11" t="s">
        <v>17</v>
      </c>
      <c r="C24" s="7" t="s">
        <v>39</v>
      </c>
      <c r="D24" s="8">
        <f>D26+D25</f>
        <v>0</v>
      </c>
      <c r="E24" s="8">
        <f>E26+E25</f>
        <v>0</v>
      </c>
      <c r="F24" s="8">
        <f t="shared" ref="F24" si="2">F26+F25</f>
        <v>0</v>
      </c>
      <c r="G24" s="8" t="e">
        <f t="shared" si="0"/>
        <v>#DIV/0!</v>
      </c>
    </row>
    <row r="25" spans="1:7" s="20" customFormat="1" ht="45.6" hidden="1" customHeight="1" x14ac:dyDescent="0.2">
      <c r="A25" s="10" t="s">
        <v>38</v>
      </c>
      <c r="B25" s="11" t="s">
        <v>40</v>
      </c>
      <c r="C25" s="12" t="s">
        <v>41</v>
      </c>
      <c r="D25" s="13"/>
      <c r="E25" s="13">
        <v>0</v>
      </c>
      <c r="F25" s="13"/>
      <c r="G25" s="13" t="e">
        <f t="shared" si="0"/>
        <v>#DIV/0!</v>
      </c>
    </row>
    <row r="26" spans="1:7" ht="54.6" hidden="1" customHeight="1" x14ac:dyDescent="0.2">
      <c r="A26" s="10" t="s">
        <v>38</v>
      </c>
      <c r="B26" s="11" t="s">
        <v>26</v>
      </c>
      <c r="C26" s="12" t="s">
        <v>27</v>
      </c>
      <c r="D26" s="13"/>
      <c r="E26" s="13">
        <v>0</v>
      </c>
      <c r="F26" s="13"/>
      <c r="G26" s="13" t="e">
        <f t="shared" si="0"/>
        <v>#DIV/0!</v>
      </c>
    </row>
    <row r="27" spans="1:7" s="9" customFormat="1" ht="26.45" customHeight="1" x14ac:dyDescent="0.2">
      <c r="A27" s="5" t="s">
        <v>42</v>
      </c>
      <c r="B27" s="11" t="s">
        <v>17</v>
      </c>
      <c r="C27" s="7" t="s">
        <v>43</v>
      </c>
      <c r="D27" s="8">
        <f>SUM(D28:D28)</f>
        <v>0</v>
      </c>
      <c r="E27" s="8">
        <f>SUM(E28:E28)</f>
        <v>30</v>
      </c>
      <c r="F27" s="8">
        <f>SUM(F28:F28)</f>
        <v>40.299999999999997</v>
      </c>
      <c r="G27" s="8">
        <f t="shared" si="0"/>
        <v>134.33333333333331</v>
      </c>
    </row>
    <row r="28" spans="1:7" s="20" customFormat="1" ht="89.25" x14ac:dyDescent="0.2">
      <c r="A28" s="21" t="s">
        <v>42</v>
      </c>
      <c r="B28" s="16" t="s">
        <v>318</v>
      </c>
      <c r="C28" s="17" t="s">
        <v>317</v>
      </c>
      <c r="D28" s="13">
        <v>0</v>
      </c>
      <c r="E28" s="13">
        <v>30</v>
      </c>
      <c r="F28" s="13">
        <v>40.299999999999997</v>
      </c>
      <c r="G28" s="13">
        <f t="shared" si="0"/>
        <v>134.33333333333331</v>
      </c>
    </row>
    <row r="29" spans="1:7" s="9" customFormat="1" ht="13.9" customHeight="1" x14ac:dyDescent="0.2">
      <c r="A29" s="5" t="s">
        <v>46</v>
      </c>
      <c r="B29" s="11" t="s">
        <v>17</v>
      </c>
      <c r="C29" s="7" t="s">
        <v>47</v>
      </c>
      <c r="D29" s="8">
        <f>D30</f>
        <v>0</v>
      </c>
      <c r="E29" s="8">
        <f t="shared" ref="E29:F29" si="3">E30</f>
        <v>0</v>
      </c>
      <c r="F29" s="8">
        <f t="shared" si="3"/>
        <v>0.7</v>
      </c>
      <c r="G29" s="8"/>
    </row>
    <row r="30" spans="1:7" ht="89.25" x14ac:dyDescent="0.2">
      <c r="A30" s="10" t="s">
        <v>46</v>
      </c>
      <c r="B30" s="11" t="s">
        <v>318</v>
      </c>
      <c r="C30" s="12" t="s">
        <v>317</v>
      </c>
      <c r="D30" s="13">
        <v>0</v>
      </c>
      <c r="E30" s="13">
        <v>0</v>
      </c>
      <c r="F30" s="13">
        <v>0.7</v>
      </c>
      <c r="G30" s="13"/>
    </row>
    <row r="31" spans="1:7" s="9" customFormat="1" ht="13.15" customHeight="1" x14ac:dyDescent="0.2">
      <c r="A31" s="5" t="s">
        <v>48</v>
      </c>
      <c r="B31" s="11" t="s">
        <v>17</v>
      </c>
      <c r="C31" s="7" t="s">
        <v>49</v>
      </c>
      <c r="D31" s="8">
        <f t="shared" ref="D31:F31" si="4">D32</f>
        <v>0</v>
      </c>
      <c r="E31" s="8">
        <f t="shared" si="4"/>
        <v>3</v>
      </c>
      <c r="F31" s="8">
        <f t="shared" si="4"/>
        <v>3</v>
      </c>
      <c r="G31" s="8">
        <f t="shared" si="0"/>
        <v>100</v>
      </c>
    </row>
    <row r="32" spans="1:7" ht="89.25" x14ac:dyDescent="0.2">
      <c r="A32" s="10" t="s">
        <v>48</v>
      </c>
      <c r="B32" s="16" t="s">
        <v>318</v>
      </c>
      <c r="C32" s="17" t="s">
        <v>317</v>
      </c>
      <c r="D32" s="13">
        <v>0</v>
      </c>
      <c r="E32" s="13">
        <v>3</v>
      </c>
      <c r="F32" s="13">
        <v>3</v>
      </c>
      <c r="G32" s="13">
        <f t="shared" si="0"/>
        <v>100</v>
      </c>
    </row>
    <row r="33" spans="1:7" ht="26.45" customHeight="1" x14ac:dyDescent="0.2">
      <c r="A33" s="5" t="s">
        <v>50</v>
      </c>
      <c r="B33" s="11" t="s">
        <v>17</v>
      </c>
      <c r="C33" s="7" t="s">
        <v>51</v>
      </c>
      <c r="D33" s="8">
        <f>D34</f>
        <v>0</v>
      </c>
      <c r="E33" s="8">
        <f t="shared" ref="E33:F33" si="5">E34</f>
        <v>0</v>
      </c>
      <c r="F33" s="8">
        <f t="shared" si="5"/>
        <v>-1.8</v>
      </c>
      <c r="G33" s="8"/>
    </row>
    <row r="34" spans="1:7" s="20" customFormat="1" ht="89.25" x14ac:dyDescent="0.2">
      <c r="A34" s="10" t="s">
        <v>50</v>
      </c>
      <c r="B34" s="16" t="s">
        <v>318</v>
      </c>
      <c r="C34" s="17" t="s">
        <v>317</v>
      </c>
      <c r="D34" s="13">
        <v>0</v>
      </c>
      <c r="E34" s="13">
        <v>0</v>
      </c>
      <c r="F34" s="13">
        <v>-1.8</v>
      </c>
      <c r="G34" s="13"/>
    </row>
    <row r="35" spans="1:7" s="9" customFormat="1" ht="13.15" customHeight="1" x14ac:dyDescent="0.2">
      <c r="A35" s="5" t="s">
        <v>52</v>
      </c>
      <c r="B35" s="11" t="s">
        <v>17</v>
      </c>
      <c r="C35" s="7" t="s">
        <v>53</v>
      </c>
      <c r="D35" s="8">
        <f>SUM(D36:D88)</f>
        <v>2058590.0000000002</v>
      </c>
      <c r="E35" s="8">
        <f>SUM(E36:E88)</f>
        <v>1968451.0999999999</v>
      </c>
      <c r="F35" s="8">
        <f>SUM(F36:F88)</f>
        <v>2082642.9000000006</v>
      </c>
      <c r="G35" s="8">
        <f t="shared" si="0"/>
        <v>105.8010991484625</v>
      </c>
    </row>
    <row r="36" spans="1:7" ht="72" customHeight="1" x14ac:dyDescent="0.2">
      <c r="A36" s="10" t="s">
        <v>52</v>
      </c>
      <c r="B36" s="11" t="s">
        <v>54</v>
      </c>
      <c r="C36" s="12" t="s">
        <v>55</v>
      </c>
      <c r="D36" s="13">
        <v>1538056.6</v>
      </c>
      <c r="E36" s="13">
        <v>1459046.3999999999</v>
      </c>
      <c r="F36" s="13">
        <v>1546343</v>
      </c>
      <c r="G36" s="13">
        <f t="shared" si="0"/>
        <v>105.98312706162052</v>
      </c>
    </row>
    <row r="37" spans="1:7" ht="52.9" customHeight="1" x14ac:dyDescent="0.2">
      <c r="A37" s="10" t="s">
        <v>52</v>
      </c>
      <c r="B37" s="11" t="s">
        <v>56</v>
      </c>
      <c r="C37" s="12" t="s">
        <v>57</v>
      </c>
      <c r="D37" s="13">
        <v>0</v>
      </c>
      <c r="E37" s="13">
        <v>0</v>
      </c>
      <c r="F37" s="13">
        <v>932.3</v>
      </c>
      <c r="G37" s="13"/>
    </row>
    <row r="38" spans="1:7" ht="69" customHeight="1" x14ac:dyDescent="0.2">
      <c r="A38" s="10" t="s">
        <v>52</v>
      </c>
      <c r="B38" s="11" t="s">
        <v>58</v>
      </c>
      <c r="C38" s="12" t="s">
        <v>59</v>
      </c>
      <c r="D38" s="13">
        <v>0</v>
      </c>
      <c r="E38" s="13">
        <v>0</v>
      </c>
      <c r="F38" s="13">
        <v>380.6</v>
      </c>
      <c r="G38" s="13"/>
    </row>
    <row r="39" spans="1:7" ht="52.9" customHeight="1" x14ac:dyDescent="0.2">
      <c r="A39" s="10" t="s">
        <v>52</v>
      </c>
      <c r="B39" s="11" t="s">
        <v>60</v>
      </c>
      <c r="C39" s="12" t="s">
        <v>61</v>
      </c>
      <c r="D39" s="13">
        <v>0</v>
      </c>
      <c r="E39" s="13">
        <v>0</v>
      </c>
      <c r="F39" s="13">
        <v>48.4</v>
      </c>
      <c r="G39" s="13"/>
    </row>
    <row r="40" spans="1:7" ht="94.9" customHeight="1" x14ac:dyDescent="0.2">
      <c r="A40" s="10" t="s">
        <v>52</v>
      </c>
      <c r="B40" s="11" t="s">
        <v>62</v>
      </c>
      <c r="C40" s="12" t="s">
        <v>63</v>
      </c>
      <c r="D40" s="13">
        <v>3840</v>
      </c>
      <c r="E40" s="13">
        <v>2710.5</v>
      </c>
      <c r="F40" s="13">
        <v>4229.1000000000004</v>
      </c>
      <c r="G40" s="13">
        <f t="shared" si="0"/>
        <v>156.02656336469286</v>
      </c>
    </row>
    <row r="41" spans="1:7" ht="83.45" customHeight="1" x14ac:dyDescent="0.2">
      <c r="A41" s="10" t="s">
        <v>52</v>
      </c>
      <c r="B41" s="11" t="s">
        <v>64</v>
      </c>
      <c r="C41" s="12" t="s">
        <v>65</v>
      </c>
      <c r="D41" s="13">
        <v>0</v>
      </c>
      <c r="E41" s="13">
        <v>0</v>
      </c>
      <c r="F41" s="13">
        <v>15.2</v>
      </c>
      <c r="G41" s="13"/>
    </row>
    <row r="42" spans="1:7" ht="83.45" hidden="1" customHeight="1" x14ac:dyDescent="0.2">
      <c r="A42" s="10" t="s">
        <v>52</v>
      </c>
      <c r="B42" s="11" t="s">
        <v>66</v>
      </c>
      <c r="C42" s="12" t="s">
        <v>67</v>
      </c>
      <c r="D42" s="13">
        <v>0</v>
      </c>
      <c r="E42" s="13">
        <v>0</v>
      </c>
      <c r="F42" s="13">
        <v>0</v>
      </c>
      <c r="G42" s="13"/>
    </row>
    <row r="43" spans="1:7" ht="96.6" customHeight="1" x14ac:dyDescent="0.2">
      <c r="A43" s="10" t="s">
        <v>52</v>
      </c>
      <c r="B43" s="11" t="s">
        <v>68</v>
      </c>
      <c r="C43" s="12" t="s">
        <v>69</v>
      </c>
      <c r="D43" s="13">
        <v>0</v>
      </c>
      <c r="E43" s="13">
        <v>0</v>
      </c>
      <c r="F43" s="13">
        <v>22.6</v>
      </c>
      <c r="G43" s="13"/>
    </row>
    <row r="44" spans="1:7" ht="52.9" customHeight="1" x14ac:dyDescent="0.2">
      <c r="A44" s="10" t="s">
        <v>52</v>
      </c>
      <c r="B44" s="11" t="s">
        <v>70</v>
      </c>
      <c r="C44" s="12" t="s">
        <v>71</v>
      </c>
      <c r="D44" s="13">
        <v>46499.9</v>
      </c>
      <c r="E44" s="13">
        <v>52636.7</v>
      </c>
      <c r="F44" s="13">
        <v>53940.9</v>
      </c>
      <c r="G44" s="13">
        <f t="shared" si="0"/>
        <v>102.47773891600349</v>
      </c>
    </row>
    <row r="45" spans="1:7" ht="39.6" customHeight="1" x14ac:dyDescent="0.2">
      <c r="A45" s="10" t="s">
        <v>52</v>
      </c>
      <c r="B45" s="11" t="s">
        <v>72</v>
      </c>
      <c r="C45" s="12" t="s">
        <v>73</v>
      </c>
      <c r="D45" s="13">
        <v>0</v>
      </c>
      <c r="E45" s="13">
        <v>0</v>
      </c>
      <c r="F45" s="13">
        <v>298.60000000000002</v>
      </c>
      <c r="G45" s="13"/>
    </row>
    <row r="46" spans="1:7" ht="52.9" customHeight="1" x14ac:dyDescent="0.2">
      <c r="A46" s="10" t="s">
        <v>52</v>
      </c>
      <c r="B46" s="11" t="s">
        <v>74</v>
      </c>
      <c r="C46" s="12" t="s">
        <v>75</v>
      </c>
      <c r="D46" s="13">
        <v>0</v>
      </c>
      <c r="E46" s="13">
        <v>0</v>
      </c>
      <c r="F46" s="13">
        <v>148.9</v>
      </c>
      <c r="G46" s="13"/>
    </row>
    <row r="47" spans="1:7" ht="39.6" hidden="1" customHeight="1" x14ac:dyDescent="0.2">
      <c r="A47" s="10" t="s">
        <v>52</v>
      </c>
      <c r="B47" s="11" t="s">
        <v>76</v>
      </c>
      <c r="C47" s="12" t="s">
        <v>77</v>
      </c>
      <c r="D47" s="13">
        <v>0</v>
      </c>
      <c r="E47" s="13">
        <v>0</v>
      </c>
      <c r="F47" s="13">
        <v>0</v>
      </c>
      <c r="G47" s="13"/>
    </row>
    <row r="48" spans="1:7" ht="76.5" x14ac:dyDescent="0.2">
      <c r="A48" s="10" t="s">
        <v>52</v>
      </c>
      <c r="B48" s="11" t="s">
        <v>78</v>
      </c>
      <c r="C48" s="12" t="s">
        <v>79</v>
      </c>
      <c r="D48" s="13">
        <v>7944.6</v>
      </c>
      <c r="E48" s="13">
        <v>7667.5</v>
      </c>
      <c r="F48" s="13">
        <v>3413.4</v>
      </c>
      <c r="G48" s="13">
        <f t="shared" si="0"/>
        <v>44.517769807629612</v>
      </c>
    </row>
    <row r="49" spans="1:7" ht="63.75" x14ac:dyDescent="0.2">
      <c r="A49" s="10" t="s">
        <v>52</v>
      </c>
      <c r="B49" s="11" t="s">
        <v>319</v>
      </c>
      <c r="C49" s="12" t="s">
        <v>320</v>
      </c>
      <c r="D49" s="13">
        <v>0</v>
      </c>
      <c r="E49" s="13">
        <v>0</v>
      </c>
      <c r="F49" s="13">
        <v>338.2</v>
      </c>
      <c r="G49" s="13"/>
    </row>
    <row r="50" spans="1:7" ht="57.6" customHeight="1" x14ac:dyDescent="0.2">
      <c r="A50" s="10" t="s">
        <v>52</v>
      </c>
      <c r="B50" s="11" t="s">
        <v>235</v>
      </c>
      <c r="C50" s="12" t="s">
        <v>236</v>
      </c>
      <c r="D50" s="13">
        <v>0</v>
      </c>
      <c r="E50" s="13">
        <v>0</v>
      </c>
      <c r="F50" s="13">
        <v>60.3</v>
      </c>
      <c r="G50" s="13"/>
    </row>
    <row r="51" spans="1:7" ht="41.45" hidden="1" customHeight="1" x14ac:dyDescent="0.2">
      <c r="A51" s="10" t="s">
        <v>52</v>
      </c>
      <c r="B51" s="11" t="s">
        <v>239</v>
      </c>
      <c r="C51" s="12" t="s">
        <v>237</v>
      </c>
      <c r="D51" s="13"/>
      <c r="E51" s="13"/>
      <c r="F51" s="13">
        <v>0</v>
      </c>
      <c r="G51" s="13"/>
    </row>
    <row r="52" spans="1:7" ht="57.6" hidden="1" customHeight="1" x14ac:dyDescent="0.2">
      <c r="A52" s="10" t="s">
        <v>52</v>
      </c>
      <c r="B52" s="11" t="s">
        <v>240</v>
      </c>
      <c r="C52" s="12" t="s">
        <v>238</v>
      </c>
      <c r="D52" s="13"/>
      <c r="E52" s="13"/>
      <c r="F52" s="13">
        <v>0</v>
      </c>
      <c r="G52" s="13"/>
    </row>
    <row r="53" spans="1:7" ht="39.6" customHeight="1" x14ac:dyDescent="0.2">
      <c r="A53" s="10" t="s">
        <v>52</v>
      </c>
      <c r="B53" s="11" t="s">
        <v>80</v>
      </c>
      <c r="C53" s="12" t="s">
        <v>81</v>
      </c>
      <c r="D53" s="13">
        <v>20450</v>
      </c>
      <c r="E53" s="13">
        <v>20450</v>
      </c>
      <c r="F53" s="13">
        <v>18666.5</v>
      </c>
      <c r="G53" s="13">
        <f t="shared" si="0"/>
        <v>91.278728606356978</v>
      </c>
    </row>
    <row r="54" spans="1:7" ht="26.45" customHeight="1" x14ac:dyDescent="0.2">
      <c r="A54" s="10" t="s">
        <v>52</v>
      </c>
      <c r="B54" s="11" t="s">
        <v>82</v>
      </c>
      <c r="C54" s="12" t="s">
        <v>83</v>
      </c>
      <c r="D54" s="13">
        <v>0</v>
      </c>
      <c r="E54" s="13">
        <v>0</v>
      </c>
      <c r="F54" s="13">
        <v>262.10000000000002</v>
      </c>
      <c r="G54" s="13"/>
    </row>
    <row r="55" spans="1:7" ht="26.45" customHeight="1" x14ac:dyDescent="0.2">
      <c r="A55" s="10" t="s">
        <v>52</v>
      </c>
      <c r="B55" s="11" t="s">
        <v>426</v>
      </c>
      <c r="C55" s="12" t="s">
        <v>427</v>
      </c>
      <c r="D55" s="13">
        <v>0</v>
      </c>
      <c r="E55" s="13">
        <v>0</v>
      </c>
      <c r="F55" s="13">
        <v>101.9</v>
      </c>
      <c r="G55" s="13"/>
    </row>
    <row r="56" spans="1:7" ht="39.6" customHeight="1" x14ac:dyDescent="0.2">
      <c r="A56" s="10" t="s">
        <v>52</v>
      </c>
      <c r="B56" s="11" t="s">
        <v>84</v>
      </c>
      <c r="C56" s="12" t="s">
        <v>85</v>
      </c>
      <c r="D56" s="13">
        <v>0</v>
      </c>
      <c r="E56" s="13">
        <v>0</v>
      </c>
      <c r="F56" s="13">
        <v>78.099999999999994</v>
      </c>
      <c r="G56" s="13"/>
    </row>
    <row r="57" spans="1:7" ht="33.6" hidden="1" customHeight="1" x14ac:dyDescent="0.2">
      <c r="A57" s="10" t="s">
        <v>52</v>
      </c>
      <c r="B57" s="11" t="s">
        <v>86</v>
      </c>
      <c r="C57" s="12" t="s">
        <v>87</v>
      </c>
      <c r="D57" s="13">
        <v>0</v>
      </c>
      <c r="E57" s="13">
        <v>0</v>
      </c>
      <c r="F57" s="13">
        <v>0</v>
      </c>
      <c r="G57" s="13"/>
    </row>
    <row r="58" spans="1:7" ht="45" hidden="1" customHeight="1" x14ac:dyDescent="0.2">
      <c r="A58" s="10" t="s">
        <v>52</v>
      </c>
      <c r="B58" s="11" t="s">
        <v>88</v>
      </c>
      <c r="C58" s="12" t="s">
        <v>89</v>
      </c>
      <c r="D58" s="13">
        <v>0</v>
      </c>
      <c r="E58" s="13">
        <v>0</v>
      </c>
      <c r="F58" s="13">
        <v>0</v>
      </c>
      <c r="G58" s="13"/>
    </row>
    <row r="59" spans="1:7" ht="28.15" customHeight="1" x14ac:dyDescent="0.2">
      <c r="A59" s="10" t="s">
        <v>52</v>
      </c>
      <c r="B59" s="11" t="s">
        <v>90</v>
      </c>
      <c r="C59" s="12" t="s">
        <v>91</v>
      </c>
      <c r="D59" s="13">
        <v>47</v>
      </c>
      <c r="E59" s="13">
        <v>47</v>
      </c>
      <c r="F59" s="13">
        <v>40.6</v>
      </c>
      <c r="G59" s="13">
        <f t="shared" si="0"/>
        <v>86.382978723404264</v>
      </c>
    </row>
    <row r="60" spans="1:7" s="2" customFormat="1" ht="15" customHeight="1" x14ac:dyDescent="0.2">
      <c r="A60" s="10" t="s">
        <v>52</v>
      </c>
      <c r="B60" s="11" t="s">
        <v>92</v>
      </c>
      <c r="C60" s="12" t="s">
        <v>93</v>
      </c>
      <c r="D60" s="13">
        <v>0</v>
      </c>
      <c r="E60" s="13">
        <v>0</v>
      </c>
      <c r="F60" s="13">
        <v>0.1</v>
      </c>
      <c r="G60" s="13"/>
    </row>
    <row r="61" spans="1:7" s="2" customFormat="1" ht="34.15" hidden="1" customHeight="1" x14ac:dyDescent="0.2">
      <c r="A61" s="10" t="s">
        <v>52</v>
      </c>
      <c r="B61" s="11" t="s">
        <v>94</v>
      </c>
      <c r="C61" s="12" t="s">
        <v>95</v>
      </c>
      <c r="D61" s="13"/>
      <c r="E61" s="13"/>
      <c r="F61" s="13">
        <v>0</v>
      </c>
      <c r="G61" s="13"/>
    </row>
    <row r="62" spans="1:7" ht="45.6" customHeight="1" x14ac:dyDescent="0.2">
      <c r="A62" s="10" t="s">
        <v>52</v>
      </c>
      <c r="B62" s="11" t="s">
        <v>96</v>
      </c>
      <c r="C62" s="22" t="s">
        <v>97</v>
      </c>
      <c r="D62" s="13">
        <v>27534</v>
      </c>
      <c r="E62" s="13">
        <v>10724.5</v>
      </c>
      <c r="F62" s="13">
        <v>13456.2</v>
      </c>
      <c r="G62" s="13">
        <f t="shared" si="0"/>
        <v>125.4715837568185</v>
      </c>
    </row>
    <row r="63" spans="1:7" ht="30" customHeight="1" x14ac:dyDescent="0.2">
      <c r="A63" s="10" t="s">
        <v>52</v>
      </c>
      <c r="B63" s="11" t="s">
        <v>98</v>
      </c>
      <c r="C63" s="22" t="s">
        <v>99</v>
      </c>
      <c r="D63" s="13">
        <v>0</v>
      </c>
      <c r="E63" s="13">
        <v>0</v>
      </c>
      <c r="F63" s="13">
        <v>13</v>
      </c>
      <c r="G63" s="13"/>
    </row>
    <row r="64" spans="1:7" ht="30" customHeight="1" x14ac:dyDescent="0.2">
      <c r="A64" s="10" t="s">
        <v>52</v>
      </c>
      <c r="B64" s="11" t="s">
        <v>385</v>
      </c>
      <c r="C64" s="22" t="s">
        <v>87</v>
      </c>
      <c r="D64" s="13">
        <v>0</v>
      </c>
      <c r="E64" s="13">
        <v>0</v>
      </c>
      <c r="F64" s="13">
        <v>0.3</v>
      </c>
      <c r="G64" s="13"/>
    </row>
    <row r="65" spans="1:7" ht="52.9" customHeight="1" x14ac:dyDescent="0.2">
      <c r="A65" s="10" t="s">
        <v>52</v>
      </c>
      <c r="B65" s="11" t="s">
        <v>100</v>
      </c>
      <c r="C65" s="12" t="s">
        <v>101</v>
      </c>
      <c r="D65" s="13">
        <v>43277.3</v>
      </c>
      <c r="E65" s="13">
        <v>47284.5</v>
      </c>
      <c r="F65" s="13">
        <v>49883.199999999997</v>
      </c>
      <c r="G65" s="13">
        <f t="shared" si="0"/>
        <v>105.49588131417271</v>
      </c>
    </row>
    <row r="66" spans="1:7" ht="39.6" customHeight="1" x14ac:dyDescent="0.2">
      <c r="A66" s="10" t="s">
        <v>52</v>
      </c>
      <c r="B66" s="11" t="s">
        <v>102</v>
      </c>
      <c r="C66" s="12" t="s">
        <v>103</v>
      </c>
      <c r="D66" s="13">
        <v>0</v>
      </c>
      <c r="E66" s="13">
        <v>0</v>
      </c>
      <c r="F66" s="13">
        <v>1027</v>
      </c>
      <c r="G66" s="13"/>
    </row>
    <row r="67" spans="1:7" ht="27.6" customHeight="1" x14ac:dyDescent="0.2">
      <c r="A67" s="10" t="s">
        <v>52</v>
      </c>
      <c r="B67" s="11" t="s">
        <v>104</v>
      </c>
      <c r="C67" s="12" t="s">
        <v>105</v>
      </c>
      <c r="D67" s="13">
        <v>0</v>
      </c>
      <c r="E67" s="13">
        <v>0</v>
      </c>
      <c r="F67" s="13">
        <v>0.1</v>
      </c>
      <c r="G67" s="13"/>
    </row>
    <row r="68" spans="1:7" ht="26.45" customHeight="1" x14ac:dyDescent="0.2">
      <c r="A68" s="10" t="s">
        <v>52</v>
      </c>
      <c r="B68" s="11" t="s">
        <v>106</v>
      </c>
      <c r="C68" s="12" t="s">
        <v>107</v>
      </c>
      <c r="D68" s="13">
        <v>36250.800000000003</v>
      </c>
      <c r="E68" s="13">
        <v>35497.5</v>
      </c>
      <c r="F68" s="13">
        <v>38219.5</v>
      </c>
      <c r="G68" s="13">
        <f t="shared" si="0"/>
        <v>107.66814564405945</v>
      </c>
    </row>
    <row r="69" spans="1:7" ht="13.15" customHeight="1" x14ac:dyDescent="0.2">
      <c r="A69" s="10" t="s">
        <v>52</v>
      </c>
      <c r="B69" s="11" t="s">
        <v>108</v>
      </c>
      <c r="C69" s="12" t="s">
        <v>109</v>
      </c>
      <c r="D69" s="13">
        <v>0</v>
      </c>
      <c r="E69" s="13">
        <v>0</v>
      </c>
      <c r="F69" s="13">
        <v>319.3</v>
      </c>
      <c r="G69" s="13"/>
    </row>
    <row r="70" spans="1:7" ht="13.15" customHeight="1" x14ac:dyDescent="0.2">
      <c r="A70" s="10" t="s">
        <v>52</v>
      </c>
      <c r="B70" s="11" t="s">
        <v>321</v>
      </c>
      <c r="C70" s="12" t="s">
        <v>322</v>
      </c>
      <c r="D70" s="13">
        <v>0</v>
      </c>
      <c r="E70" s="13">
        <v>0</v>
      </c>
      <c r="F70" s="13">
        <v>0.3</v>
      </c>
      <c r="G70" s="13"/>
    </row>
    <row r="71" spans="1:7" ht="26.45" customHeight="1" x14ac:dyDescent="0.2">
      <c r="A71" s="10" t="s">
        <v>52</v>
      </c>
      <c r="B71" s="11" t="s">
        <v>110</v>
      </c>
      <c r="C71" s="12" t="s">
        <v>111</v>
      </c>
      <c r="D71" s="13">
        <v>0</v>
      </c>
      <c r="E71" s="13">
        <v>0</v>
      </c>
      <c r="F71" s="13">
        <v>5.0999999999999996</v>
      </c>
      <c r="G71" s="13"/>
    </row>
    <row r="72" spans="1:7" ht="13.15" hidden="1" customHeight="1" x14ac:dyDescent="0.2">
      <c r="A72" s="10" t="s">
        <v>52</v>
      </c>
      <c r="B72" s="11" t="s">
        <v>112</v>
      </c>
      <c r="C72" s="12" t="s">
        <v>113</v>
      </c>
      <c r="D72" s="13">
        <v>0</v>
      </c>
      <c r="E72" s="13">
        <v>0</v>
      </c>
      <c r="F72" s="13">
        <v>0</v>
      </c>
      <c r="G72" s="13"/>
    </row>
    <row r="73" spans="1:7" ht="26.45" customHeight="1" x14ac:dyDescent="0.2">
      <c r="A73" s="10" t="s">
        <v>52</v>
      </c>
      <c r="B73" s="11" t="s">
        <v>114</v>
      </c>
      <c r="C73" s="12" t="s">
        <v>115</v>
      </c>
      <c r="D73" s="13">
        <v>135917.4</v>
      </c>
      <c r="E73" s="13">
        <v>135917.4</v>
      </c>
      <c r="F73" s="13">
        <v>138953.70000000001</v>
      </c>
      <c r="G73" s="13">
        <f t="shared" si="0"/>
        <v>102.23393031355809</v>
      </c>
    </row>
    <row r="74" spans="1:7" ht="15" customHeight="1" x14ac:dyDescent="0.2">
      <c r="A74" s="10" t="s">
        <v>52</v>
      </c>
      <c r="B74" s="11" t="s">
        <v>116</v>
      </c>
      <c r="C74" s="12" t="s">
        <v>117</v>
      </c>
      <c r="D74" s="13">
        <v>0</v>
      </c>
      <c r="E74" s="13">
        <v>0</v>
      </c>
      <c r="F74" s="13">
        <v>2859.8</v>
      </c>
      <c r="G74" s="13"/>
    </row>
    <row r="75" spans="1:7" ht="15" customHeight="1" x14ac:dyDescent="0.2">
      <c r="A75" s="10" t="s">
        <v>52</v>
      </c>
      <c r="B75" s="11" t="s">
        <v>241</v>
      </c>
      <c r="C75" s="12" t="s">
        <v>242</v>
      </c>
      <c r="D75" s="13">
        <v>0</v>
      </c>
      <c r="E75" s="13">
        <v>0</v>
      </c>
      <c r="F75" s="13">
        <v>0.5</v>
      </c>
      <c r="G75" s="13"/>
    </row>
    <row r="76" spans="1:7" ht="43.9" customHeight="1" x14ac:dyDescent="0.2">
      <c r="A76" s="10" t="s">
        <v>52</v>
      </c>
      <c r="B76" s="11" t="s">
        <v>118</v>
      </c>
      <c r="C76" s="14" t="s">
        <v>119</v>
      </c>
      <c r="D76" s="13">
        <v>149516.1</v>
      </c>
      <c r="E76" s="13">
        <v>147112.79999999999</v>
      </c>
      <c r="F76" s="13">
        <v>156264.20000000001</v>
      </c>
      <c r="G76" s="13">
        <f t="shared" si="0"/>
        <v>106.22066876573624</v>
      </c>
    </row>
    <row r="77" spans="1:7" ht="30.6" customHeight="1" x14ac:dyDescent="0.2">
      <c r="A77" s="10" t="s">
        <v>52</v>
      </c>
      <c r="B77" s="11" t="s">
        <v>120</v>
      </c>
      <c r="C77" s="14" t="s">
        <v>121</v>
      </c>
      <c r="D77" s="13">
        <v>0</v>
      </c>
      <c r="E77" s="13">
        <v>0</v>
      </c>
      <c r="F77" s="13">
        <v>314.10000000000002</v>
      </c>
      <c r="G77" s="13"/>
    </row>
    <row r="78" spans="1:7" ht="43.9" customHeight="1" x14ac:dyDescent="0.2">
      <c r="A78" s="10" t="s">
        <v>52</v>
      </c>
      <c r="B78" s="11" t="s">
        <v>122</v>
      </c>
      <c r="C78" s="14" t="s">
        <v>123</v>
      </c>
      <c r="D78" s="13">
        <v>0</v>
      </c>
      <c r="E78" s="13">
        <v>0</v>
      </c>
      <c r="F78" s="13">
        <v>12.6</v>
      </c>
      <c r="G78" s="13"/>
    </row>
    <row r="79" spans="1:7" ht="44.45" customHeight="1" x14ac:dyDescent="0.2">
      <c r="A79" s="10" t="s">
        <v>52</v>
      </c>
      <c r="B79" s="11" t="s">
        <v>386</v>
      </c>
      <c r="C79" s="14" t="s">
        <v>387</v>
      </c>
      <c r="D79" s="13">
        <v>0</v>
      </c>
      <c r="E79" s="13">
        <v>0</v>
      </c>
      <c r="F79" s="13">
        <v>-34.6</v>
      </c>
      <c r="G79" s="13"/>
    </row>
    <row r="80" spans="1:7" ht="51" x14ac:dyDescent="0.2">
      <c r="A80" s="10" t="s">
        <v>52</v>
      </c>
      <c r="B80" s="11" t="s">
        <v>124</v>
      </c>
      <c r="C80" s="14" t="s">
        <v>125</v>
      </c>
      <c r="D80" s="13">
        <v>25846.3</v>
      </c>
      <c r="E80" s="13">
        <v>25846.3</v>
      </c>
      <c r="F80" s="13">
        <v>24327.4</v>
      </c>
      <c r="G80" s="13">
        <f t="shared" ref="G80:G146" si="6">F80/E80*100</f>
        <v>94.123336802559749</v>
      </c>
    </row>
    <row r="81" spans="1:7" ht="38.25" x14ac:dyDescent="0.2">
      <c r="A81" s="10" t="s">
        <v>52</v>
      </c>
      <c r="B81" s="11" t="s">
        <v>126</v>
      </c>
      <c r="C81" s="14" t="s">
        <v>127</v>
      </c>
      <c r="D81" s="13">
        <v>0</v>
      </c>
      <c r="E81" s="13">
        <v>0</v>
      </c>
      <c r="F81" s="13">
        <v>754.9</v>
      </c>
      <c r="G81" s="13"/>
    </row>
    <row r="82" spans="1:7" ht="51" x14ac:dyDescent="0.2">
      <c r="A82" s="10" t="s">
        <v>52</v>
      </c>
      <c r="B82" s="11" t="s">
        <v>128</v>
      </c>
      <c r="C82" s="14" t="s">
        <v>129</v>
      </c>
      <c r="D82" s="13">
        <v>0</v>
      </c>
      <c r="E82" s="13">
        <v>0</v>
      </c>
      <c r="F82" s="13">
        <v>-0.9</v>
      </c>
      <c r="G82" s="13"/>
    </row>
    <row r="83" spans="1:7" ht="52.9" customHeight="1" x14ac:dyDescent="0.2">
      <c r="A83" s="10" t="s">
        <v>52</v>
      </c>
      <c r="B83" s="11" t="s">
        <v>130</v>
      </c>
      <c r="C83" s="12" t="s">
        <v>131</v>
      </c>
      <c r="D83" s="13">
        <v>23410</v>
      </c>
      <c r="E83" s="13">
        <v>23410</v>
      </c>
      <c r="F83" s="13">
        <v>26866.2</v>
      </c>
      <c r="G83" s="13">
        <f t="shared" si="6"/>
        <v>114.76377616403246</v>
      </c>
    </row>
    <row r="84" spans="1:7" ht="43.15" customHeight="1" x14ac:dyDescent="0.2">
      <c r="A84" s="10" t="s">
        <v>52</v>
      </c>
      <c r="B84" s="11" t="s">
        <v>447</v>
      </c>
      <c r="C84" s="12" t="s">
        <v>446</v>
      </c>
      <c r="D84" s="13">
        <v>0</v>
      </c>
      <c r="E84" s="13">
        <v>0</v>
      </c>
      <c r="F84" s="13">
        <v>5.0999999999999996</v>
      </c>
      <c r="G84" s="13"/>
    </row>
    <row r="85" spans="1:7" ht="43.15" customHeight="1" x14ac:dyDescent="0.2">
      <c r="A85" s="10" t="s">
        <v>52</v>
      </c>
      <c r="B85" s="11" t="s">
        <v>452</v>
      </c>
      <c r="C85" s="12" t="s">
        <v>454</v>
      </c>
      <c r="D85" s="13">
        <v>0</v>
      </c>
      <c r="E85" s="13">
        <v>0</v>
      </c>
      <c r="F85" s="13">
        <v>0.1</v>
      </c>
      <c r="G85" s="13"/>
    </row>
    <row r="86" spans="1:7" ht="43.15" hidden="1" customHeight="1" x14ac:dyDescent="0.2">
      <c r="A86" s="10" t="s">
        <v>52</v>
      </c>
      <c r="B86" s="11" t="s">
        <v>453</v>
      </c>
      <c r="C86" s="12" t="s">
        <v>455</v>
      </c>
      <c r="D86" s="13">
        <v>0</v>
      </c>
      <c r="E86" s="13">
        <v>0</v>
      </c>
      <c r="F86" s="13">
        <v>0</v>
      </c>
      <c r="G86" s="13"/>
    </row>
    <row r="87" spans="1:7" s="2" customFormat="1" ht="82.15" customHeight="1" x14ac:dyDescent="0.2">
      <c r="A87" s="10" t="s">
        <v>52</v>
      </c>
      <c r="B87" s="11" t="s">
        <v>318</v>
      </c>
      <c r="C87" s="12" t="s">
        <v>317</v>
      </c>
      <c r="D87" s="13">
        <v>0</v>
      </c>
      <c r="E87" s="13">
        <v>0</v>
      </c>
      <c r="F87" s="13">
        <v>-8.4</v>
      </c>
      <c r="G87" s="13"/>
    </row>
    <row r="88" spans="1:7" ht="51" x14ac:dyDescent="0.2">
      <c r="A88" s="10" t="s">
        <v>52</v>
      </c>
      <c r="B88" s="11" t="s">
        <v>324</v>
      </c>
      <c r="C88" s="12" t="s">
        <v>323</v>
      </c>
      <c r="D88" s="13">
        <v>0</v>
      </c>
      <c r="E88" s="13">
        <v>100</v>
      </c>
      <c r="F88" s="13">
        <v>83.4</v>
      </c>
      <c r="G88" s="13">
        <f t="shared" si="6"/>
        <v>83.4</v>
      </c>
    </row>
    <row r="89" spans="1:7" s="9" customFormat="1" ht="13.15" customHeight="1" x14ac:dyDescent="0.2">
      <c r="A89" s="5" t="s">
        <v>132</v>
      </c>
      <c r="B89" s="11" t="s">
        <v>17</v>
      </c>
      <c r="C89" s="7" t="s">
        <v>133</v>
      </c>
      <c r="D89" s="8">
        <f>SUM(D90:D90)</f>
        <v>0</v>
      </c>
      <c r="E89" s="8">
        <f>SUM(E90:E90)</f>
        <v>3100</v>
      </c>
      <c r="F89" s="8">
        <f>SUM(F90:F90)</f>
        <v>3344.1</v>
      </c>
      <c r="G89" s="8">
        <f t="shared" si="6"/>
        <v>107.8741935483871</v>
      </c>
    </row>
    <row r="90" spans="1:7" s="20" customFormat="1" ht="89.25" x14ac:dyDescent="0.2">
      <c r="A90" s="10" t="s">
        <v>132</v>
      </c>
      <c r="B90" s="16" t="s">
        <v>318</v>
      </c>
      <c r="C90" s="17" t="s">
        <v>317</v>
      </c>
      <c r="D90" s="13">
        <v>0</v>
      </c>
      <c r="E90" s="13">
        <v>3100</v>
      </c>
      <c r="F90" s="15">
        <v>3344.1</v>
      </c>
      <c r="G90" s="15">
        <f t="shared" si="6"/>
        <v>107.8741935483871</v>
      </c>
    </row>
    <row r="91" spans="1:7" s="9" customFormat="1" ht="13.15" customHeight="1" x14ac:dyDescent="0.2">
      <c r="A91" s="5" t="s">
        <v>136</v>
      </c>
      <c r="B91" s="11" t="s">
        <v>17</v>
      </c>
      <c r="C91" s="7" t="s">
        <v>137</v>
      </c>
      <c r="D91" s="8">
        <f>SUM(D92:D93)</f>
        <v>0</v>
      </c>
      <c r="E91" s="8">
        <f>SUM(E92:E93)</f>
        <v>200</v>
      </c>
      <c r="F91" s="8">
        <f>SUM(F92:F93)</f>
        <v>227.8</v>
      </c>
      <c r="G91" s="8">
        <f t="shared" si="6"/>
        <v>113.9</v>
      </c>
    </row>
    <row r="92" spans="1:7" ht="89.25" x14ac:dyDescent="0.2">
      <c r="A92" s="10" t="s">
        <v>136</v>
      </c>
      <c r="B92" s="11" t="s">
        <v>318</v>
      </c>
      <c r="C92" s="12" t="s">
        <v>317</v>
      </c>
      <c r="D92" s="13">
        <v>0</v>
      </c>
      <c r="E92" s="13">
        <v>200</v>
      </c>
      <c r="F92" s="13">
        <v>227.8</v>
      </c>
      <c r="G92" s="13">
        <f t="shared" si="6"/>
        <v>113.9</v>
      </c>
    </row>
    <row r="93" spans="1:7" ht="66" hidden="1" customHeight="1" x14ac:dyDescent="0.2">
      <c r="A93" s="10" t="s">
        <v>136</v>
      </c>
      <c r="B93" s="11" t="s">
        <v>44</v>
      </c>
      <c r="C93" s="12" t="s">
        <v>45</v>
      </c>
      <c r="D93" s="13">
        <v>0</v>
      </c>
      <c r="E93" s="13">
        <v>0</v>
      </c>
      <c r="F93" s="13"/>
      <c r="G93" s="13"/>
    </row>
    <row r="94" spans="1:7" s="9" customFormat="1" ht="26.45" customHeight="1" x14ac:dyDescent="0.2">
      <c r="A94" s="5" t="s">
        <v>138</v>
      </c>
      <c r="B94" s="11" t="s">
        <v>17</v>
      </c>
      <c r="C94" s="7" t="s">
        <v>139</v>
      </c>
      <c r="D94" s="8">
        <f>SUM(D95:D95)</f>
        <v>0</v>
      </c>
      <c r="E94" s="8">
        <f>SUM(E95:E95)</f>
        <v>340</v>
      </c>
      <c r="F94" s="8">
        <f>SUM(F95:F95)</f>
        <v>40</v>
      </c>
      <c r="G94" s="8">
        <f t="shared" si="6"/>
        <v>11.76470588235294</v>
      </c>
    </row>
    <row r="95" spans="1:7" ht="89.25" x14ac:dyDescent="0.2">
      <c r="A95" s="10" t="s">
        <v>138</v>
      </c>
      <c r="B95" s="11" t="s">
        <v>318</v>
      </c>
      <c r="C95" s="12" t="s">
        <v>317</v>
      </c>
      <c r="D95" s="13">
        <v>0</v>
      </c>
      <c r="E95" s="13">
        <v>340</v>
      </c>
      <c r="F95" s="13">
        <v>40</v>
      </c>
      <c r="G95" s="13">
        <f t="shared" si="6"/>
        <v>11.76470588235294</v>
      </c>
    </row>
    <row r="96" spans="1:7" ht="25.5" x14ac:dyDescent="0.2">
      <c r="A96" s="23" t="s">
        <v>243</v>
      </c>
      <c r="B96" s="18"/>
      <c r="C96" s="29" t="s">
        <v>140</v>
      </c>
      <c r="D96" s="19">
        <v>0</v>
      </c>
      <c r="E96" s="19">
        <f>SUM(E97:E98)</f>
        <v>213</v>
      </c>
      <c r="F96" s="19">
        <f>SUM(F97:F98)</f>
        <v>1474.1</v>
      </c>
      <c r="G96" s="19">
        <f t="shared" si="6"/>
        <v>692.06572769953038</v>
      </c>
    </row>
    <row r="97" spans="1:7" ht="40.15" customHeight="1" x14ac:dyDescent="0.2">
      <c r="A97" s="10" t="s">
        <v>243</v>
      </c>
      <c r="B97" s="30" t="s">
        <v>327</v>
      </c>
      <c r="C97" s="31" t="s">
        <v>325</v>
      </c>
      <c r="D97" s="13">
        <v>0</v>
      </c>
      <c r="E97" s="13">
        <v>3</v>
      </c>
      <c r="F97" s="13">
        <v>3</v>
      </c>
      <c r="G97" s="13">
        <f t="shared" si="6"/>
        <v>100</v>
      </c>
    </row>
    <row r="98" spans="1:7" ht="63.75" x14ac:dyDescent="0.2">
      <c r="A98" s="10" t="s">
        <v>243</v>
      </c>
      <c r="B98" s="30" t="s">
        <v>328</v>
      </c>
      <c r="C98" s="31" t="s">
        <v>326</v>
      </c>
      <c r="D98" s="13">
        <v>0</v>
      </c>
      <c r="E98" s="13">
        <v>210</v>
      </c>
      <c r="F98" s="13">
        <v>1471.1</v>
      </c>
      <c r="G98" s="13">
        <f t="shared" si="6"/>
        <v>700.52380952380952</v>
      </c>
    </row>
    <row r="99" spans="1:7" s="9" customFormat="1" x14ac:dyDescent="0.2">
      <c r="A99" s="5" t="s">
        <v>456</v>
      </c>
      <c r="B99" s="18"/>
      <c r="C99" s="7" t="s">
        <v>457</v>
      </c>
      <c r="D99" s="8">
        <f>D100</f>
        <v>0</v>
      </c>
      <c r="E99" s="8">
        <f t="shared" ref="E99:F99" si="7">E100</f>
        <v>0</v>
      </c>
      <c r="F99" s="8">
        <f t="shared" si="7"/>
        <v>170</v>
      </c>
      <c r="G99" s="8"/>
    </row>
    <row r="100" spans="1:7" ht="51" x14ac:dyDescent="0.2">
      <c r="A100" s="10" t="s">
        <v>456</v>
      </c>
      <c r="B100" s="30" t="s">
        <v>327</v>
      </c>
      <c r="C100" s="31" t="s">
        <v>325</v>
      </c>
      <c r="D100" s="13">
        <v>0</v>
      </c>
      <c r="E100" s="13">
        <v>0</v>
      </c>
      <c r="F100" s="13">
        <v>170</v>
      </c>
      <c r="G100" s="13"/>
    </row>
    <row r="101" spans="1:7" x14ac:dyDescent="0.2">
      <c r="A101" s="23" t="s">
        <v>438</v>
      </c>
      <c r="B101" s="18"/>
      <c r="C101" s="29" t="s">
        <v>439</v>
      </c>
      <c r="D101" s="19">
        <f>D102</f>
        <v>0</v>
      </c>
      <c r="E101" s="19">
        <f t="shared" ref="E101:F101" si="8">E102</f>
        <v>0</v>
      </c>
      <c r="F101" s="19">
        <f t="shared" si="8"/>
        <v>10</v>
      </c>
      <c r="G101" s="19"/>
    </row>
    <row r="102" spans="1:7" ht="127.5" x14ac:dyDescent="0.2">
      <c r="A102" s="10" t="s">
        <v>438</v>
      </c>
      <c r="B102" s="11" t="s">
        <v>352</v>
      </c>
      <c r="C102" s="12" t="s">
        <v>351</v>
      </c>
      <c r="D102" s="13">
        <v>0</v>
      </c>
      <c r="E102" s="13">
        <v>0</v>
      </c>
      <c r="F102" s="13">
        <v>10</v>
      </c>
      <c r="G102" s="13"/>
    </row>
    <row r="103" spans="1:7" x14ac:dyDescent="0.2">
      <c r="A103" s="23" t="s">
        <v>388</v>
      </c>
      <c r="B103" s="18"/>
      <c r="C103" s="29" t="s">
        <v>389</v>
      </c>
      <c r="D103" s="19">
        <f>D104</f>
        <v>0</v>
      </c>
      <c r="E103" s="19">
        <f>E104</f>
        <v>33</v>
      </c>
      <c r="F103" s="19">
        <f>F104</f>
        <v>33</v>
      </c>
      <c r="G103" s="19">
        <f t="shared" si="6"/>
        <v>100</v>
      </c>
    </row>
    <row r="104" spans="1:7" ht="45" customHeight="1" x14ac:dyDescent="0.2">
      <c r="A104" s="10" t="s">
        <v>388</v>
      </c>
      <c r="B104" s="30" t="s">
        <v>327</v>
      </c>
      <c r="C104" s="31" t="s">
        <v>325</v>
      </c>
      <c r="D104" s="13">
        <v>0</v>
      </c>
      <c r="E104" s="13">
        <v>33</v>
      </c>
      <c r="F104" s="13">
        <v>33</v>
      </c>
      <c r="G104" s="13">
        <f t="shared" si="6"/>
        <v>100</v>
      </c>
    </row>
    <row r="105" spans="1:7" x14ac:dyDescent="0.2">
      <c r="A105" s="5" t="s">
        <v>141</v>
      </c>
      <c r="B105" s="11"/>
      <c r="C105" s="7" t="s">
        <v>142</v>
      </c>
      <c r="D105" s="8">
        <f>D106</f>
        <v>0</v>
      </c>
      <c r="E105" s="8">
        <f>E106+E107+E110</f>
        <v>241</v>
      </c>
      <c r="F105" s="8">
        <f>F106+F107+F110+F108+F109</f>
        <v>657.6</v>
      </c>
      <c r="G105" s="8">
        <f t="shared" si="6"/>
        <v>272.86307053941908</v>
      </c>
    </row>
    <row r="106" spans="1:7" ht="38.25" x14ac:dyDescent="0.2">
      <c r="A106" s="10" t="s">
        <v>141</v>
      </c>
      <c r="B106" s="11" t="s">
        <v>330</v>
      </c>
      <c r="C106" s="12" t="s">
        <v>329</v>
      </c>
      <c r="D106" s="13">
        <v>0</v>
      </c>
      <c r="E106" s="13">
        <v>5</v>
      </c>
      <c r="F106" s="13">
        <v>2.5</v>
      </c>
      <c r="G106" s="13">
        <f t="shared" si="6"/>
        <v>50</v>
      </c>
    </row>
    <row r="107" spans="1:7" ht="51" x14ac:dyDescent="0.2">
      <c r="A107" s="10" t="s">
        <v>141</v>
      </c>
      <c r="B107" s="11" t="s">
        <v>405</v>
      </c>
      <c r="C107" s="12" t="s">
        <v>403</v>
      </c>
      <c r="D107" s="13">
        <v>0</v>
      </c>
      <c r="E107" s="13">
        <v>0</v>
      </c>
      <c r="F107" s="13">
        <v>14.9</v>
      </c>
      <c r="G107" s="13"/>
    </row>
    <row r="108" spans="1:7" ht="63.75" x14ac:dyDescent="0.2">
      <c r="A108" s="10" t="s">
        <v>141</v>
      </c>
      <c r="B108" s="11" t="s">
        <v>417</v>
      </c>
      <c r="C108" s="12" t="s">
        <v>416</v>
      </c>
      <c r="D108" s="13">
        <v>0</v>
      </c>
      <c r="E108" s="13">
        <v>0</v>
      </c>
      <c r="F108" s="13">
        <v>6.7</v>
      </c>
      <c r="G108" s="13"/>
    </row>
    <row r="109" spans="1:7" ht="63.75" x14ac:dyDescent="0.2">
      <c r="A109" s="10" t="s">
        <v>141</v>
      </c>
      <c r="B109" s="11" t="s">
        <v>340</v>
      </c>
      <c r="C109" s="12" t="s">
        <v>338</v>
      </c>
      <c r="D109" s="13">
        <v>0</v>
      </c>
      <c r="E109" s="13">
        <v>0</v>
      </c>
      <c r="F109" s="13">
        <v>1</v>
      </c>
      <c r="G109" s="13"/>
    </row>
    <row r="110" spans="1:7" ht="26.45" customHeight="1" x14ac:dyDescent="0.2">
      <c r="A110" s="10" t="s">
        <v>141</v>
      </c>
      <c r="B110" s="11" t="s">
        <v>327</v>
      </c>
      <c r="C110" s="12" t="s">
        <v>325</v>
      </c>
      <c r="D110" s="13">
        <v>0</v>
      </c>
      <c r="E110" s="13">
        <v>236</v>
      </c>
      <c r="F110" s="13">
        <v>632.5</v>
      </c>
      <c r="G110" s="13">
        <f t="shared" si="6"/>
        <v>268.00847457627117</v>
      </c>
    </row>
    <row r="111" spans="1:7" s="9" customFormat="1" ht="13.15" hidden="1" customHeight="1" x14ac:dyDescent="0.2">
      <c r="A111" s="5" t="s">
        <v>143</v>
      </c>
      <c r="B111" s="11" t="s">
        <v>17</v>
      </c>
      <c r="C111" s="7" t="s">
        <v>144</v>
      </c>
      <c r="D111" s="8">
        <f t="shared" ref="D111:F111" si="9">D112</f>
        <v>0</v>
      </c>
      <c r="E111" s="8">
        <f t="shared" si="9"/>
        <v>0</v>
      </c>
      <c r="F111" s="8">
        <f t="shared" si="9"/>
        <v>0</v>
      </c>
      <c r="G111" s="8"/>
    </row>
    <row r="112" spans="1:7" ht="27" hidden="1" customHeight="1" x14ac:dyDescent="0.2">
      <c r="A112" s="10" t="s">
        <v>143</v>
      </c>
      <c r="B112" s="11" t="s">
        <v>134</v>
      </c>
      <c r="C112" s="12" t="s">
        <v>135</v>
      </c>
      <c r="D112" s="13">
        <v>0</v>
      </c>
      <c r="E112" s="13"/>
      <c r="F112" s="13">
        <v>0</v>
      </c>
      <c r="G112" s="13"/>
    </row>
    <row r="113" spans="1:7" hidden="1" x14ac:dyDescent="0.2">
      <c r="A113" s="23" t="s">
        <v>245</v>
      </c>
      <c r="B113" s="18"/>
      <c r="C113" s="29" t="s">
        <v>244</v>
      </c>
      <c r="D113" s="19">
        <f>D114</f>
        <v>0</v>
      </c>
      <c r="E113" s="19">
        <f t="shared" ref="E113:F113" si="10">E114</f>
        <v>0</v>
      </c>
      <c r="F113" s="19">
        <f t="shared" si="10"/>
        <v>0</v>
      </c>
      <c r="G113" s="19"/>
    </row>
    <row r="114" spans="1:7" ht="27" hidden="1" customHeight="1" x14ac:dyDescent="0.2">
      <c r="A114" s="10" t="s">
        <v>245</v>
      </c>
      <c r="B114" s="11" t="s">
        <v>134</v>
      </c>
      <c r="C114" s="12" t="s">
        <v>135</v>
      </c>
      <c r="D114" s="13">
        <v>0</v>
      </c>
      <c r="E114" s="13">
        <v>0</v>
      </c>
      <c r="F114" s="13">
        <v>0</v>
      </c>
      <c r="G114" s="13"/>
    </row>
    <row r="115" spans="1:7" x14ac:dyDescent="0.2">
      <c r="A115" s="23" t="s">
        <v>289</v>
      </c>
      <c r="B115" s="18"/>
      <c r="C115" s="29" t="s">
        <v>290</v>
      </c>
      <c r="D115" s="19">
        <f>SUM(D116:D127)</f>
        <v>226</v>
      </c>
      <c r="E115" s="19">
        <f>SUM(E116:E129)</f>
        <v>226</v>
      </c>
      <c r="F115" s="19">
        <f>SUM(F116:F129)</f>
        <v>102.3</v>
      </c>
      <c r="G115" s="19">
        <f t="shared" si="6"/>
        <v>45.26548672566372</v>
      </c>
    </row>
    <row r="116" spans="1:7" ht="51" x14ac:dyDescent="0.2">
      <c r="A116" s="21" t="s">
        <v>289</v>
      </c>
      <c r="B116" s="11" t="s">
        <v>296</v>
      </c>
      <c r="C116" s="12" t="s">
        <v>291</v>
      </c>
      <c r="D116" s="13">
        <v>100</v>
      </c>
      <c r="E116" s="13">
        <v>0</v>
      </c>
      <c r="F116" s="13">
        <v>0</v>
      </c>
      <c r="G116" s="13"/>
    </row>
    <row r="117" spans="1:7" ht="89.25" x14ac:dyDescent="0.2">
      <c r="A117" s="21" t="s">
        <v>289</v>
      </c>
      <c r="B117" s="11" t="s">
        <v>332</v>
      </c>
      <c r="C117" s="12" t="s">
        <v>331</v>
      </c>
      <c r="D117" s="13">
        <v>0</v>
      </c>
      <c r="E117" s="13">
        <v>50</v>
      </c>
      <c r="F117" s="13">
        <v>15.3</v>
      </c>
      <c r="G117" s="13">
        <f t="shared" si="6"/>
        <v>30.599999999999998</v>
      </c>
    </row>
    <row r="118" spans="1:7" ht="76.5" x14ac:dyDescent="0.2">
      <c r="A118" s="21" t="s">
        <v>289</v>
      </c>
      <c r="B118" s="11" t="s">
        <v>297</v>
      </c>
      <c r="C118" s="12" t="s">
        <v>292</v>
      </c>
      <c r="D118" s="13">
        <v>40</v>
      </c>
      <c r="E118" s="13">
        <v>0</v>
      </c>
      <c r="F118" s="13">
        <v>0</v>
      </c>
      <c r="G118" s="13"/>
    </row>
    <row r="119" spans="1:7" ht="89.25" x14ac:dyDescent="0.2">
      <c r="A119" s="21" t="s">
        <v>289</v>
      </c>
      <c r="B119" s="11" t="s">
        <v>391</v>
      </c>
      <c r="C119" s="12" t="s">
        <v>390</v>
      </c>
      <c r="D119" s="13">
        <v>0</v>
      </c>
      <c r="E119" s="13">
        <v>1</v>
      </c>
      <c r="F119" s="13">
        <v>0.2</v>
      </c>
      <c r="G119" s="13">
        <f t="shared" si="6"/>
        <v>20</v>
      </c>
    </row>
    <row r="120" spans="1:7" ht="76.5" x14ac:dyDescent="0.2">
      <c r="A120" s="21" t="s">
        <v>289</v>
      </c>
      <c r="B120" s="11" t="s">
        <v>347</v>
      </c>
      <c r="C120" s="12" t="s">
        <v>343</v>
      </c>
      <c r="D120" s="13">
        <v>0</v>
      </c>
      <c r="E120" s="13">
        <v>15</v>
      </c>
      <c r="F120" s="13">
        <v>5</v>
      </c>
      <c r="G120" s="13">
        <f t="shared" si="6"/>
        <v>33.333333333333329</v>
      </c>
    </row>
    <row r="121" spans="1:7" ht="76.5" x14ac:dyDescent="0.2">
      <c r="A121" s="21" t="s">
        <v>289</v>
      </c>
      <c r="B121" s="11" t="s">
        <v>348</v>
      </c>
      <c r="C121" s="12" t="s">
        <v>344</v>
      </c>
      <c r="D121" s="13">
        <v>0</v>
      </c>
      <c r="E121" s="13">
        <v>25</v>
      </c>
      <c r="F121" s="13">
        <v>10</v>
      </c>
      <c r="G121" s="13">
        <f t="shared" si="6"/>
        <v>40</v>
      </c>
    </row>
    <row r="122" spans="1:7" ht="51" x14ac:dyDescent="0.2">
      <c r="A122" s="21" t="s">
        <v>289</v>
      </c>
      <c r="B122" s="11" t="s">
        <v>298</v>
      </c>
      <c r="C122" s="12" t="s">
        <v>293</v>
      </c>
      <c r="D122" s="13">
        <v>30</v>
      </c>
      <c r="E122" s="13">
        <v>0</v>
      </c>
      <c r="F122" s="13">
        <v>0</v>
      </c>
      <c r="G122" s="13"/>
    </row>
    <row r="123" spans="1:7" ht="63.75" x14ac:dyDescent="0.2">
      <c r="A123" s="21" t="s">
        <v>289</v>
      </c>
      <c r="B123" s="11" t="s">
        <v>334</v>
      </c>
      <c r="C123" s="12" t="s">
        <v>333</v>
      </c>
      <c r="D123" s="13">
        <v>0</v>
      </c>
      <c r="E123" s="13">
        <v>1</v>
      </c>
      <c r="F123" s="13">
        <v>0.4</v>
      </c>
      <c r="G123" s="13">
        <f t="shared" si="6"/>
        <v>40</v>
      </c>
    </row>
    <row r="124" spans="1:7" ht="63.75" x14ac:dyDescent="0.2">
      <c r="A124" s="21" t="s">
        <v>289</v>
      </c>
      <c r="B124" s="11" t="s">
        <v>393</v>
      </c>
      <c r="C124" s="12" t="s">
        <v>392</v>
      </c>
      <c r="D124" s="13">
        <v>0</v>
      </c>
      <c r="E124" s="13">
        <v>1</v>
      </c>
      <c r="F124" s="13">
        <v>2.5</v>
      </c>
      <c r="G124" s="13">
        <f t="shared" si="6"/>
        <v>250</v>
      </c>
    </row>
    <row r="125" spans="1:7" ht="51" x14ac:dyDescent="0.2">
      <c r="A125" s="21" t="s">
        <v>289</v>
      </c>
      <c r="B125" s="11" t="s">
        <v>299</v>
      </c>
      <c r="C125" s="12" t="s">
        <v>294</v>
      </c>
      <c r="D125" s="13">
        <v>6</v>
      </c>
      <c r="E125" s="13">
        <v>0</v>
      </c>
      <c r="F125" s="13">
        <v>0</v>
      </c>
      <c r="G125" s="13"/>
    </row>
    <row r="126" spans="1:7" ht="63.75" x14ac:dyDescent="0.2">
      <c r="A126" s="21" t="s">
        <v>289</v>
      </c>
      <c r="B126" s="11" t="s">
        <v>336</v>
      </c>
      <c r="C126" s="12" t="s">
        <v>335</v>
      </c>
      <c r="D126" s="13">
        <v>0</v>
      </c>
      <c r="E126" s="13">
        <v>6</v>
      </c>
      <c r="F126" s="13">
        <v>1</v>
      </c>
      <c r="G126" s="13">
        <f t="shared" si="6"/>
        <v>16.666666666666664</v>
      </c>
    </row>
    <row r="127" spans="1:7" ht="63.75" x14ac:dyDescent="0.2">
      <c r="A127" s="21" t="s">
        <v>289</v>
      </c>
      <c r="B127" s="11" t="s">
        <v>300</v>
      </c>
      <c r="C127" s="12" t="s">
        <v>295</v>
      </c>
      <c r="D127" s="13">
        <v>50</v>
      </c>
      <c r="E127" s="13">
        <v>0</v>
      </c>
      <c r="F127" s="13">
        <v>0</v>
      </c>
      <c r="G127" s="13"/>
    </row>
    <row r="128" spans="1:7" ht="76.5" x14ac:dyDescent="0.2">
      <c r="A128" s="21" t="s">
        <v>289</v>
      </c>
      <c r="B128" s="11" t="s">
        <v>339</v>
      </c>
      <c r="C128" s="12" t="s">
        <v>337</v>
      </c>
      <c r="D128" s="13">
        <v>0</v>
      </c>
      <c r="E128" s="13">
        <v>125.5</v>
      </c>
      <c r="F128" s="13">
        <v>67.2</v>
      </c>
      <c r="G128" s="13">
        <f t="shared" si="6"/>
        <v>53.545816733067731</v>
      </c>
    </row>
    <row r="129" spans="1:7" ht="63.75" x14ac:dyDescent="0.2">
      <c r="A129" s="21" t="s">
        <v>289</v>
      </c>
      <c r="B129" s="11" t="s">
        <v>340</v>
      </c>
      <c r="C129" s="12" t="s">
        <v>338</v>
      </c>
      <c r="D129" s="13">
        <v>0</v>
      </c>
      <c r="E129" s="13">
        <v>1.5</v>
      </c>
      <c r="F129" s="13">
        <v>0.7</v>
      </c>
      <c r="G129" s="13">
        <f t="shared" si="6"/>
        <v>46.666666666666664</v>
      </c>
    </row>
    <row r="130" spans="1:7" x14ac:dyDescent="0.2">
      <c r="A130" s="23" t="s">
        <v>302</v>
      </c>
      <c r="B130" s="18"/>
      <c r="C130" s="29" t="s">
        <v>301</v>
      </c>
      <c r="D130" s="19">
        <f>SUM(D133:D168)</f>
        <v>1662.3</v>
      </c>
      <c r="E130" s="19">
        <f>SUM(E131:E174)</f>
        <v>1662.3000000000002</v>
      </c>
      <c r="F130" s="19">
        <f t="shared" ref="F130" si="11">SUM(F131:F174)</f>
        <v>1927.8000000000002</v>
      </c>
      <c r="G130" s="19">
        <f t="shared" si="6"/>
        <v>115.97184623714132</v>
      </c>
    </row>
    <row r="131" spans="1:7" ht="63.75" x14ac:dyDescent="0.2">
      <c r="A131" s="21" t="s">
        <v>302</v>
      </c>
      <c r="B131" s="44" t="s">
        <v>395</v>
      </c>
      <c r="C131" s="45" t="s">
        <v>394</v>
      </c>
      <c r="D131" s="15">
        <v>0</v>
      </c>
      <c r="E131" s="15">
        <v>20</v>
      </c>
      <c r="F131" s="15">
        <v>10</v>
      </c>
      <c r="G131" s="15">
        <f t="shared" si="6"/>
        <v>50</v>
      </c>
    </row>
    <row r="132" spans="1:7" ht="63.75" x14ac:dyDescent="0.2">
      <c r="A132" s="21" t="s">
        <v>302</v>
      </c>
      <c r="B132" s="43" t="s">
        <v>428</v>
      </c>
      <c r="C132" s="46" t="s">
        <v>429</v>
      </c>
      <c r="D132" s="15">
        <v>0</v>
      </c>
      <c r="E132" s="15">
        <v>2.5</v>
      </c>
      <c r="F132" s="15">
        <v>3</v>
      </c>
      <c r="G132" s="15">
        <f t="shared" si="6"/>
        <v>120</v>
      </c>
    </row>
    <row r="133" spans="1:7" ht="76.5" x14ac:dyDescent="0.2">
      <c r="A133" s="21" t="s">
        <v>302</v>
      </c>
      <c r="B133" s="11" t="s">
        <v>297</v>
      </c>
      <c r="C133" s="12" t="s">
        <v>292</v>
      </c>
      <c r="D133" s="13">
        <v>48</v>
      </c>
      <c r="E133" s="13">
        <v>0</v>
      </c>
      <c r="F133" s="13">
        <v>0</v>
      </c>
      <c r="G133" s="13"/>
    </row>
    <row r="134" spans="1:7" ht="127.5" x14ac:dyDescent="0.2">
      <c r="A134" s="21" t="s">
        <v>302</v>
      </c>
      <c r="B134" s="11" t="s">
        <v>430</v>
      </c>
      <c r="C134" s="12" t="s">
        <v>431</v>
      </c>
      <c r="D134" s="13">
        <v>0</v>
      </c>
      <c r="E134" s="13">
        <v>6</v>
      </c>
      <c r="F134" s="13">
        <v>8</v>
      </c>
      <c r="G134" s="13">
        <f t="shared" si="6"/>
        <v>133.33333333333331</v>
      </c>
    </row>
    <row r="135" spans="1:7" ht="102" x14ac:dyDescent="0.2">
      <c r="A135" s="21" t="s">
        <v>302</v>
      </c>
      <c r="B135" s="11" t="s">
        <v>345</v>
      </c>
      <c r="C135" s="12" t="s">
        <v>341</v>
      </c>
      <c r="D135" s="13">
        <v>0</v>
      </c>
      <c r="E135" s="13">
        <v>45</v>
      </c>
      <c r="F135" s="13">
        <v>47.3</v>
      </c>
      <c r="G135" s="13">
        <f t="shared" si="6"/>
        <v>105.11111111111111</v>
      </c>
    </row>
    <row r="136" spans="1:7" ht="127.5" x14ac:dyDescent="0.2">
      <c r="A136" s="21" t="s">
        <v>302</v>
      </c>
      <c r="B136" s="11" t="s">
        <v>346</v>
      </c>
      <c r="C136" s="12" t="s">
        <v>342</v>
      </c>
      <c r="D136" s="13">
        <v>0</v>
      </c>
      <c r="E136" s="13">
        <v>20</v>
      </c>
      <c r="F136" s="13">
        <v>22</v>
      </c>
      <c r="G136" s="13">
        <f t="shared" si="6"/>
        <v>110.00000000000001</v>
      </c>
    </row>
    <row r="137" spans="1:7" ht="76.5" x14ac:dyDescent="0.2">
      <c r="A137" s="21" t="s">
        <v>302</v>
      </c>
      <c r="B137" s="11" t="s">
        <v>347</v>
      </c>
      <c r="C137" s="12" t="s">
        <v>343</v>
      </c>
      <c r="D137" s="13">
        <v>0</v>
      </c>
      <c r="E137" s="13">
        <v>400</v>
      </c>
      <c r="F137" s="13">
        <v>387.3</v>
      </c>
      <c r="G137" s="13">
        <f t="shared" si="6"/>
        <v>96.825000000000003</v>
      </c>
    </row>
    <row r="138" spans="1:7" ht="76.5" x14ac:dyDescent="0.2">
      <c r="A138" s="21" t="s">
        <v>302</v>
      </c>
      <c r="B138" s="11" t="s">
        <v>348</v>
      </c>
      <c r="C138" s="12" t="s">
        <v>344</v>
      </c>
      <c r="D138" s="13">
        <v>0</v>
      </c>
      <c r="E138" s="13">
        <v>9</v>
      </c>
      <c r="F138" s="13">
        <v>6.9</v>
      </c>
      <c r="G138" s="13">
        <f t="shared" si="6"/>
        <v>76.666666666666671</v>
      </c>
    </row>
    <row r="139" spans="1:7" ht="63.75" x14ac:dyDescent="0.2">
      <c r="A139" s="21" t="s">
        <v>302</v>
      </c>
      <c r="B139" s="11" t="s">
        <v>334</v>
      </c>
      <c r="C139" s="12" t="s">
        <v>333</v>
      </c>
      <c r="D139" s="13">
        <v>0</v>
      </c>
      <c r="E139" s="13">
        <v>1.5</v>
      </c>
      <c r="F139" s="13">
        <v>1.5</v>
      </c>
      <c r="G139" s="13">
        <f t="shared" si="6"/>
        <v>100</v>
      </c>
    </row>
    <row r="140" spans="1:7" ht="63.75" x14ac:dyDescent="0.2">
      <c r="A140" s="21" t="s">
        <v>302</v>
      </c>
      <c r="B140" s="11" t="s">
        <v>393</v>
      </c>
      <c r="C140" s="12" t="s">
        <v>392</v>
      </c>
      <c r="D140" s="13">
        <v>0</v>
      </c>
      <c r="E140" s="13">
        <v>9</v>
      </c>
      <c r="F140" s="13">
        <v>11.1</v>
      </c>
      <c r="G140" s="13">
        <f t="shared" si="6"/>
        <v>123.33333333333334</v>
      </c>
    </row>
    <row r="141" spans="1:7" ht="63.75" x14ac:dyDescent="0.2">
      <c r="A141" s="21" t="s">
        <v>302</v>
      </c>
      <c r="B141" s="11" t="s">
        <v>306</v>
      </c>
      <c r="C141" s="12" t="s">
        <v>303</v>
      </c>
      <c r="D141" s="13">
        <v>150</v>
      </c>
      <c r="E141" s="13">
        <v>0</v>
      </c>
      <c r="F141" s="13">
        <v>0</v>
      </c>
      <c r="G141" s="13"/>
    </row>
    <row r="142" spans="1:7" ht="76.5" x14ac:dyDescent="0.2">
      <c r="A142" s="21" t="s">
        <v>302</v>
      </c>
      <c r="B142" s="11" t="s">
        <v>399</v>
      </c>
      <c r="C142" s="12" t="s">
        <v>396</v>
      </c>
      <c r="D142" s="13">
        <v>0</v>
      </c>
      <c r="E142" s="13">
        <v>30</v>
      </c>
      <c r="F142" s="13">
        <v>30</v>
      </c>
      <c r="G142" s="13">
        <f t="shared" si="6"/>
        <v>100</v>
      </c>
    </row>
    <row r="143" spans="1:7" ht="89.25" x14ac:dyDescent="0.2">
      <c r="A143" s="21" t="s">
        <v>302</v>
      </c>
      <c r="B143" s="11" t="s">
        <v>400</v>
      </c>
      <c r="C143" s="12" t="s">
        <v>397</v>
      </c>
      <c r="D143" s="13">
        <v>0</v>
      </c>
      <c r="E143" s="13">
        <v>3.8</v>
      </c>
      <c r="F143" s="13">
        <v>3.7</v>
      </c>
      <c r="G143" s="13">
        <f t="shared" si="6"/>
        <v>97.368421052631589</v>
      </c>
    </row>
    <row r="144" spans="1:7" ht="76.5" x14ac:dyDescent="0.2">
      <c r="A144" s="21" t="s">
        <v>302</v>
      </c>
      <c r="B144" s="11" t="s">
        <v>459</v>
      </c>
      <c r="C144" s="12" t="s">
        <v>458</v>
      </c>
      <c r="D144" s="13">
        <v>0</v>
      </c>
      <c r="E144" s="13">
        <v>0</v>
      </c>
      <c r="F144" s="13">
        <v>30.5</v>
      </c>
      <c r="G144" s="13"/>
    </row>
    <row r="145" spans="1:7" ht="63.75" x14ac:dyDescent="0.2">
      <c r="A145" s="21" t="s">
        <v>302</v>
      </c>
      <c r="B145" s="11" t="s">
        <v>461</v>
      </c>
      <c r="C145" s="12" t="s">
        <v>460</v>
      </c>
      <c r="D145" s="13">
        <v>0</v>
      </c>
      <c r="E145" s="13">
        <v>0</v>
      </c>
      <c r="F145" s="13">
        <v>1</v>
      </c>
      <c r="G145" s="13"/>
    </row>
    <row r="146" spans="1:7" ht="63.75" x14ac:dyDescent="0.2">
      <c r="A146" s="21" t="s">
        <v>302</v>
      </c>
      <c r="B146" s="11" t="s">
        <v>401</v>
      </c>
      <c r="C146" s="12" t="s">
        <v>398</v>
      </c>
      <c r="D146" s="13">
        <v>0</v>
      </c>
      <c r="E146" s="13">
        <v>1.5</v>
      </c>
      <c r="F146" s="13">
        <v>3</v>
      </c>
      <c r="G146" s="13">
        <f t="shared" si="6"/>
        <v>200</v>
      </c>
    </row>
    <row r="147" spans="1:7" ht="38.25" x14ac:dyDescent="0.2">
      <c r="A147" s="21" t="s">
        <v>302</v>
      </c>
      <c r="B147" s="11" t="s">
        <v>330</v>
      </c>
      <c r="C147" s="12" t="s">
        <v>329</v>
      </c>
      <c r="D147" s="13">
        <v>0</v>
      </c>
      <c r="E147" s="13">
        <v>0</v>
      </c>
      <c r="F147" s="13">
        <v>6.5</v>
      </c>
      <c r="G147" s="13"/>
    </row>
    <row r="148" spans="1:7" ht="63.75" x14ac:dyDescent="0.2">
      <c r="A148" s="21" t="s">
        <v>302</v>
      </c>
      <c r="B148" s="11" t="s">
        <v>307</v>
      </c>
      <c r="C148" s="12" t="s">
        <v>304</v>
      </c>
      <c r="D148" s="13">
        <v>613.5</v>
      </c>
      <c r="E148" s="13">
        <v>0</v>
      </c>
      <c r="F148" s="13">
        <v>0</v>
      </c>
      <c r="G148" s="13"/>
    </row>
    <row r="149" spans="1:7" ht="89.25" x14ac:dyDescent="0.2">
      <c r="A149" s="21" t="s">
        <v>302</v>
      </c>
      <c r="B149" s="11" t="s">
        <v>433</v>
      </c>
      <c r="C149" s="12" t="s">
        <v>432</v>
      </c>
      <c r="D149" s="13">
        <v>0</v>
      </c>
      <c r="E149" s="13">
        <v>1.1000000000000001</v>
      </c>
      <c r="F149" s="13">
        <v>0.7</v>
      </c>
      <c r="G149" s="13">
        <f t="shared" ref="G149:G213" si="12">F149/E149*100</f>
        <v>63.636363636363626</v>
      </c>
    </row>
    <row r="150" spans="1:7" ht="76.5" hidden="1" x14ac:dyDescent="0.2">
      <c r="A150" s="21" t="s">
        <v>302</v>
      </c>
      <c r="B150" s="11" t="s">
        <v>404</v>
      </c>
      <c r="C150" s="12" t="s">
        <v>402</v>
      </c>
      <c r="D150" s="13">
        <v>0</v>
      </c>
      <c r="E150" s="13">
        <v>0</v>
      </c>
      <c r="F150" s="13">
        <v>0</v>
      </c>
      <c r="G150" s="13"/>
    </row>
    <row r="151" spans="1:7" ht="51" x14ac:dyDescent="0.2">
      <c r="A151" s="21" t="s">
        <v>302</v>
      </c>
      <c r="B151" s="11" t="s">
        <v>405</v>
      </c>
      <c r="C151" s="12" t="s">
        <v>403</v>
      </c>
      <c r="D151" s="13">
        <v>0</v>
      </c>
      <c r="E151" s="13">
        <v>5</v>
      </c>
      <c r="F151" s="13">
        <v>51</v>
      </c>
      <c r="G151" s="13">
        <f t="shared" si="12"/>
        <v>1019.9999999999999</v>
      </c>
    </row>
    <row r="152" spans="1:7" ht="102" x14ac:dyDescent="0.2">
      <c r="A152" s="21" t="s">
        <v>302</v>
      </c>
      <c r="B152" s="11" t="s">
        <v>409</v>
      </c>
      <c r="C152" s="12" t="s">
        <v>406</v>
      </c>
      <c r="D152" s="13">
        <v>0</v>
      </c>
      <c r="E152" s="13">
        <v>1</v>
      </c>
      <c r="F152" s="13">
        <v>1.8</v>
      </c>
      <c r="G152" s="13">
        <f t="shared" si="12"/>
        <v>180</v>
      </c>
    </row>
    <row r="153" spans="1:7" ht="102" x14ac:dyDescent="0.2">
      <c r="A153" s="21" t="s">
        <v>302</v>
      </c>
      <c r="B153" s="11" t="s">
        <v>410</v>
      </c>
      <c r="C153" s="12" t="s">
        <v>407</v>
      </c>
      <c r="D153" s="13">
        <v>0</v>
      </c>
      <c r="E153" s="13">
        <v>5</v>
      </c>
      <c r="F153" s="13">
        <v>5.7</v>
      </c>
      <c r="G153" s="13">
        <f t="shared" si="12"/>
        <v>114.00000000000001</v>
      </c>
    </row>
    <row r="154" spans="1:7" ht="127.5" hidden="1" x14ac:dyDescent="0.2">
      <c r="A154" s="21" t="s">
        <v>302</v>
      </c>
      <c r="B154" s="11" t="s">
        <v>411</v>
      </c>
      <c r="C154" s="12" t="s">
        <v>408</v>
      </c>
      <c r="D154" s="13">
        <v>0</v>
      </c>
      <c r="E154" s="13">
        <v>0</v>
      </c>
      <c r="F154" s="13">
        <v>0</v>
      </c>
      <c r="G154" s="13"/>
    </row>
    <row r="155" spans="1:7" ht="76.5" x14ac:dyDescent="0.2">
      <c r="A155" s="21" t="s">
        <v>302</v>
      </c>
      <c r="B155" s="11" t="s">
        <v>350</v>
      </c>
      <c r="C155" s="12" t="s">
        <v>349</v>
      </c>
      <c r="D155" s="13">
        <v>0</v>
      </c>
      <c r="E155" s="13">
        <v>40</v>
      </c>
      <c r="F155" s="13">
        <v>49.1</v>
      </c>
      <c r="G155" s="13">
        <f t="shared" si="12"/>
        <v>122.75</v>
      </c>
    </row>
    <row r="156" spans="1:7" ht="63.75" x14ac:dyDescent="0.2">
      <c r="A156" s="21" t="s">
        <v>302</v>
      </c>
      <c r="B156" s="11" t="s">
        <v>435</v>
      </c>
      <c r="C156" s="12" t="s">
        <v>434</v>
      </c>
      <c r="D156" s="13">
        <v>0</v>
      </c>
      <c r="E156" s="13">
        <v>0.2</v>
      </c>
      <c r="F156" s="13">
        <v>0.1</v>
      </c>
      <c r="G156" s="13">
        <f t="shared" si="12"/>
        <v>50</v>
      </c>
    </row>
    <row r="157" spans="1:7" ht="89.25" x14ac:dyDescent="0.2">
      <c r="A157" s="21" t="s">
        <v>302</v>
      </c>
      <c r="B157" s="11" t="s">
        <v>414</v>
      </c>
      <c r="C157" s="12" t="s">
        <v>412</v>
      </c>
      <c r="D157" s="13">
        <v>0</v>
      </c>
      <c r="E157" s="13">
        <v>3</v>
      </c>
      <c r="F157" s="13">
        <v>3</v>
      </c>
      <c r="G157" s="13">
        <f t="shared" si="12"/>
        <v>100</v>
      </c>
    </row>
    <row r="158" spans="1:7" ht="102" x14ac:dyDescent="0.2">
      <c r="A158" s="21" t="s">
        <v>302</v>
      </c>
      <c r="B158" s="11" t="s">
        <v>415</v>
      </c>
      <c r="C158" s="12" t="s">
        <v>413</v>
      </c>
      <c r="D158" s="13">
        <v>0</v>
      </c>
      <c r="E158" s="13">
        <v>10</v>
      </c>
      <c r="F158" s="13">
        <v>7.5</v>
      </c>
      <c r="G158" s="13">
        <f t="shared" si="12"/>
        <v>75</v>
      </c>
    </row>
    <row r="159" spans="1:7" ht="38.25" x14ac:dyDescent="0.2">
      <c r="A159" s="21" t="s">
        <v>302</v>
      </c>
      <c r="B159" s="11" t="s">
        <v>437</v>
      </c>
      <c r="C159" s="12" t="s">
        <v>436</v>
      </c>
      <c r="D159" s="13">
        <v>0</v>
      </c>
      <c r="E159" s="13">
        <v>0.2</v>
      </c>
      <c r="F159" s="13">
        <v>1</v>
      </c>
      <c r="G159" s="13">
        <f t="shared" si="12"/>
        <v>500</v>
      </c>
    </row>
    <row r="160" spans="1:7" ht="76.5" x14ac:dyDescent="0.2">
      <c r="A160" s="21" t="s">
        <v>302</v>
      </c>
      <c r="B160" s="11" t="s">
        <v>308</v>
      </c>
      <c r="C160" s="12" t="s">
        <v>305</v>
      </c>
      <c r="D160" s="13">
        <v>18.3</v>
      </c>
      <c r="E160" s="13">
        <v>0</v>
      </c>
      <c r="F160" s="13">
        <v>0</v>
      </c>
      <c r="G160" s="13"/>
    </row>
    <row r="161" spans="1:7" ht="51" x14ac:dyDescent="0.2">
      <c r="A161" s="21" t="s">
        <v>302</v>
      </c>
      <c r="B161" s="11" t="s">
        <v>299</v>
      </c>
      <c r="C161" s="12" t="s">
        <v>294</v>
      </c>
      <c r="D161" s="13">
        <v>355.5</v>
      </c>
      <c r="E161" s="13">
        <v>0</v>
      </c>
      <c r="F161" s="13">
        <v>0</v>
      </c>
      <c r="G161" s="13"/>
    </row>
    <row r="162" spans="1:7" ht="127.5" x14ac:dyDescent="0.2">
      <c r="A162" s="21" t="s">
        <v>302</v>
      </c>
      <c r="B162" s="11" t="s">
        <v>352</v>
      </c>
      <c r="C162" s="12" t="s">
        <v>351</v>
      </c>
      <c r="D162" s="13">
        <v>0</v>
      </c>
      <c r="E162" s="13">
        <v>350</v>
      </c>
      <c r="F162" s="13">
        <v>223.9</v>
      </c>
      <c r="G162" s="13">
        <f t="shared" si="12"/>
        <v>63.971428571428568</v>
      </c>
    </row>
    <row r="163" spans="1:7" ht="63.75" x14ac:dyDescent="0.2">
      <c r="A163" s="21" t="s">
        <v>302</v>
      </c>
      <c r="B163" s="11" t="s">
        <v>417</v>
      </c>
      <c r="C163" s="12" t="s">
        <v>416</v>
      </c>
      <c r="D163" s="13">
        <v>0</v>
      </c>
      <c r="E163" s="13">
        <v>30</v>
      </c>
      <c r="F163" s="13">
        <v>20.100000000000001</v>
      </c>
      <c r="G163" s="13">
        <f t="shared" si="12"/>
        <v>67</v>
      </c>
    </row>
    <row r="164" spans="1:7" ht="63.75" x14ac:dyDescent="0.2">
      <c r="A164" s="21" t="s">
        <v>302</v>
      </c>
      <c r="B164" s="11" t="s">
        <v>336</v>
      </c>
      <c r="C164" s="12" t="s">
        <v>335</v>
      </c>
      <c r="D164" s="13">
        <v>0</v>
      </c>
      <c r="E164" s="13">
        <v>5</v>
      </c>
      <c r="F164" s="13">
        <v>6.1</v>
      </c>
      <c r="G164" s="13">
        <f t="shared" si="12"/>
        <v>122</v>
      </c>
    </row>
    <row r="165" spans="1:7" ht="89.25" x14ac:dyDescent="0.2">
      <c r="A165" s="21" t="s">
        <v>302</v>
      </c>
      <c r="B165" s="11" t="s">
        <v>441</v>
      </c>
      <c r="C165" s="12" t="s">
        <v>440</v>
      </c>
      <c r="D165" s="13">
        <v>0</v>
      </c>
      <c r="E165" s="13">
        <v>50</v>
      </c>
      <c r="F165" s="13">
        <v>105</v>
      </c>
      <c r="G165" s="13">
        <f t="shared" si="12"/>
        <v>210</v>
      </c>
    </row>
    <row r="166" spans="1:7" ht="114.75" x14ac:dyDescent="0.2">
      <c r="A166" s="21" t="s">
        <v>302</v>
      </c>
      <c r="B166" s="11" t="s">
        <v>420</v>
      </c>
      <c r="C166" s="12" t="s">
        <v>418</v>
      </c>
      <c r="D166" s="13">
        <v>0</v>
      </c>
      <c r="E166" s="13">
        <v>0.5</v>
      </c>
      <c r="F166" s="13">
        <v>0.5</v>
      </c>
      <c r="G166" s="13">
        <f t="shared" si="12"/>
        <v>100</v>
      </c>
    </row>
    <row r="167" spans="1:7" ht="51" x14ac:dyDescent="0.2">
      <c r="A167" s="21" t="s">
        <v>302</v>
      </c>
      <c r="B167" s="11" t="s">
        <v>421</v>
      </c>
      <c r="C167" s="12" t="s">
        <v>419</v>
      </c>
      <c r="D167" s="13">
        <v>0</v>
      </c>
      <c r="E167" s="13">
        <v>40</v>
      </c>
      <c r="F167" s="13">
        <v>62</v>
      </c>
      <c r="G167" s="13">
        <f t="shared" si="12"/>
        <v>155</v>
      </c>
    </row>
    <row r="168" spans="1:7" ht="63.75" x14ac:dyDescent="0.2">
      <c r="A168" s="21" t="s">
        <v>302</v>
      </c>
      <c r="B168" s="11" t="s">
        <v>300</v>
      </c>
      <c r="C168" s="12" t="s">
        <v>295</v>
      </c>
      <c r="D168" s="13">
        <v>477</v>
      </c>
      <c r="E168" s="13">
        <v>0</v>
      </c>
      <c r="F168" s="13">
        <v>0</v>
      </c>
      <c r="G168" s="13"/>
    </row>
    <row r="169" spans="1:7" ht="76.5" x14ac:dyDescent="0.2">
      <c r="A169" s="21" t="s">
        <v>302</v>
      </c>
      <c r="B169" s="11" t="s">
        <v>423</v>
      </c>
      <c r="C169" s="12" t="s">
        <v>422</v>
      </c>
      <c r="D169" s="13">
        <v>0</v>
      </c>
      <c r="E169" s="13">
        <v>2</v>
      </c>
      <c r="F169" s="13">
        <v>1.2</v>
      </c>
      <c r="G169" s="13">
        <f t="shared" si="12"/>
        <v>60</v>
      </c>
    </row>
    <row r="170" spans="1:7" ht="165.75" x14ac:dyDescent="0.2">
      <c r="A170" s="21" t="s">
        <v>302</v>
      </c>
      <c r="B170" s="11" t="s">
        <v>463</v>
      </c>
      <c r="C170" s="12" t="s">
        <v>462</v>
      </c>
      <c r="D170" s="13">
        <v>0</v>
      </c>
      <c r="E170" s="13">
        <v>0</v>
      </c>
      <c r="F170" s="13">
        <v>1.5</v>
      </c>
      <c r="G170" s="13"/>
    </row>
    <row r="171" spans="1:7" ht="76.5" x14ac:dyDescent="0.2">
      <c r="A171" s="21" t="s">
        <v>302</v>
      </c>
      <c r="B171" s="11" t="s">
        <v>339</v>
      </c>
      <c r="C171" s="12" t="s">
        <v>337</v>
      </c>
      <c r="D171" s="13">
        <v>0</v>
      </c>
      <c r="E171" s="13">
        <v>1</v>
      </c>
      <c r="F171" s="13">
        <v>2.1</v>
      </c>
      <c r="G171" s="13">
        <f t="shared" si="12"/>
        <v>210</v>
      </c>
    </row>
    <row r="172" spans="1:7" ht="63.75" x14ac:dyDescent="0.2">
      <c r="A172" s="21" t="s">
        <v>302</v>
      </c>
      <c r="B172" s="11" t="s">
        <v>340</v>
      </c>
      <c r="C172" s="12" t="s">
        <v>338</v>
      </c>
      <c r="D172" s="13">
        <v>0</v>
      </c>
      <c r="E172" s="13">
        <v>360</v>
      </c>
      <c r="F172" s="13">
        <v>574</v>
      </c>
      <c r="G172" s="13">
        <f t="shared" si="12"/>
        <v>159.44444444444446</v>
      </c>
    </row>
    <row r="173" spans="1:7" ht="153" x14ac:dyDescent="0.2">
      <c r="A173" s="21" t="s">
        <v>302</v>
      </c>
      <c r="B173" s="11" t="s">
        <v>444</v>
      </c>
      <c r="C173" s="12" t="s">
        <v>442</v>
      </c>
      <c r="D173" s="13">
        <v>0</v>
      </c>
      <c r="E173" s="13">
        <v>10</v>
      </c>
      <c r="F173" s="13">
        <v>7.5</v>
      </c>
      <c r="G173" s="13">
        <f t="shared" si="12"/>
        <v>75</v>
      </c>
    </row>
    <row r="174" spans="1:7" ht="114.75" x14ac:dyDescent="0.2">
      <c r="A174" s="21" t="s">
        <v>302</v>
      </c>
      <c r="B174" s="11" t="s">
        <v>445</v>
      </c>
      <c r="C174" s="12" t="s">
        <v>443</v>
      </c>
      <c r="D174" s="13">
        <v>0</v>
      </c>
      <c r="E174" s="13">
        <v>200</v>
      </c>
      <c r="F174" s="13">
        <v>232.2</v>
      </c>
      <c r="G174" s="13">
        <f t="shared" si="12"/>
        <v>116.10000000000001</v>
      </c>
    </row>
    <row r="175" spans="1:7" s="9" customFormat="1" x14ac:dyDescent="0.2">
      <c r="A175" s="5" t="s">
        <v>145</v>
      </c>
      <c r="B175" s="11" t="s">
        <v>17</v>
      </c>
      <c r="C175" s="7" t="s">
        <v>146</v>
      </c>
      <c r="D175" s="8">
        <f>SUM(D177:D186)</f>
        <v>162</v>
      </c>
      <c r="E175" s="8">
        <f>SUM(E177:E186)</f>
        <v>25904.5</v>
      </c>
      <c r="F175" s="8">
        <f>SUM(F176:F186)</f>
        <v>25538.399999999998</v>
      </c>
      <c r="G175" s="8">
        <f t="shared" si="12"/>
        <v>98.586732034974617</v>
      </c>
    </row>
    <row r="176" spans="1:7" s="9" customFormat="1" ht="25.5" hidden="1" x14ac:dyDescent="0.2">
      <c r="A176" s="21" t="s">
        <v>145</v>
      </c>
      <c r="B176" s="11" t="s">
        <v>161</v>
      </c>
      <c r="C176" s="32" t="s">
        <v>162</v>
      </c>
      <c r="D176" s="15">
        <v>0</v>
      </c>
      <c r="E176" s="15">
        <v>0</v>
      </c>
      <c r="F176" s="15">
        <v>0</v>
      </c>
      <c r="G176" s="15"/>
    </row>
    <row r="177" spans="1:7" ht="51" x14ac:dyDescent="0.2">
      <c r="A177" s="10" t="s">
        <v>145</v>
      </c>
      <c r="B177" s="11" t="s">
        <v>246</v>
      </c>
      <c r="C177" s="12" t="s">
        <v>247</v>
      </c>
      <c r="D177" s="13">
        <v>0</v>
      </c>
      <c r="E177" s="13">
        <v>9654.2000000000007</v>
      </c>
      <c r="F177" s="13">
        <v>9664.2000000000007</v>
      </c>
      <c r="G177" s="13">
        <f t="shared" si="12"/>
        <v>100.10358186074455</v>
      </c>
    </row>
    <row r="178" spans="1:7" ht="38.25" x14ac:dyDescent="0.2">
      <c r="A178" s="10" t="s">
        <v>145</v>
      </c>
      <c r="B178" s="11" t="s">
        <v>248</v>
      </c>
      <c r="C178" s="32" t="s">
        <v>249</v>
      </c>
      <c r="D178" s="13">
        <v>162</v>
      </c>
      <c r="E178" s="13">
        <v>0</v>
      </c>
      <c r="F178" s="13">
        <v>0</v>
      </c>
      <c r="G178" s="13"/>
    </row>
    <row r="179" spans="1:7" ht="44.45" customHeight="1" x14ac:dyDescent="0.2">
      <c r="A179" s="10" t="s">
        <v>145</v>
      </c>
      <c r="B179" s="11" t="s">
        <v>271</v>
      </c>
      <c r="C179" s="12" t="s">
        <v>147</v>
      </c>
      <c r="D179" s="13">
        <v>0</v>
      </c>
      <c r="E179" s="13">
        <v>9960</v>
      </c>
      <c r="F179" s="13">
        <v>9553.9</v>
      </c>
      <c r="G179" s="13">
        <f t="shared" si="12"/>
        <v>95.922690763052216</v>
      </c>
    </row>
    <row r="180" spans="1:7" ht="44.45" customHeight="1" x14ac:dyDescent="0.2">
      <c r="A180" s="10" t="s">
        <v>145</v>
      </c>
      <c r="B180" s="11" t="s">
        <v>353</v>
      </c>
      <c r="C180" s="12" t="s">
        <v>354</v>
      </c>
      <c r="D180" s="13">
        <v>0</v>
      </c>
      <c r="E180" s="13">
        <v>575</v>
      </c>
      <c r="F180" s="13">
        <v>575</v>
      </c>
      <c r="G180" s="13">
        <f t="shared" si="12"/>
        <v>100</v>
      </c>
    </row>
    <row r="181" spans="1:7" ht="11.45" customHeight="1" x14ac:dyDescent="0.2">
      <c r="A181" s="10" t="s">
        <v>145</v>
      </c>
      <c r="B181" s="11" t="s">
        <v>272</v>
      </c>
      <c r="C181" s="12" t="s">
        <v>148</v>
      </c>
      <c r="D181" s="13">
        <v>0</v>
      </c>
      <c r="E181" s="13">
        <v>714.1</v>
      </c>
      <c r="F181" s="13">
        <v>714.1</v>
      </c>
      <c r="G181" s="13">
        <f t="shared" si="12"/>
        <v>100</v>
      </c>
    </row>
    <row r="182" spans="1:7" ht="25.5" hidden="1" x14ac:dyDescent="0.2">
      <c r="A182" s="10" t="s">
        <v>145</v>
      </c>
      <c r="B182" s="11" t="s">
        <v>273</v>
      </c>
      <c r="C182" s="12" t="s">
        <v>157</v>
      </c>
      <c r="D182" s="13">
        <v>0</v>
      </c>
      <c r="E182" s="13">
        <v>0</v>
      </c>
      <c r="F182" s="13">
        <v>0</v>
      </c>
      <c r="G182" s="13"/>
    </row>
    <row r="183" spans="1:7" ht="25.5" x14ac:dyDescent="0.2">
      <c r="A183" s="10" t="s">
        <v>145</v>
      </c>
      <c r="B183" s="11" t="s">
        <v>425</v>
      </c>
      <c r="C183" s="12" t="s">
        <v>424</v>
      </c>
      <c r="D183" s="13">
        <v>0</v>
      </c>
      <c r="E183" s="13">
        <v>5000</v>
      </c>
      <c r="F183" s="13">
        <v>5000</v>
      </c>
      <c r="G183" s="13">
        <f t="shared" si="12"/>
        <v>100</v>
      </c>
    </row>
    <row r="184" spans="1:7" ht="26.45" customHeight="1" x14ac:dyDescent="0.2">
      <c r="A184" s="10" t="s">
        <v>145</v>
      </c>
      <c r="B184" s="11" t="s">
        <v>274</v>
      </c>
      <c r="C184" s="12" t="s">
        <v>150</v>
      </c>
      <c r="D184" s="13">
        <v>0</v>
      </c>
      <c r="E184" s="13">
        <v>1.2</v>
      </c>
      <c r="F184" s="13">
        <v>1.2</v>
      </c>
      <c r="G184" s="13">
        <f t="shared" si="12"/>
        <v>100</v>
      </c>
    </row>
    <row r="185" spans="1:7" ht="26.45" customHeight="1" x14ac:dyDescent="0.2">
      <c r="A185" s="10" t="s">
        <v>145</v>
      </c>
      <c r="B185" s="11" t="s">
        <v>275</v>
      </c>
      <c r="C185" s="12" t="s">
        <v>151</v>
      </c>
      <c r="D185" s="13">
        <v>0</v>
      </c>
      <c r="E185" s="13">
        <v>0</v>
      </c>
      <c r="F185" s="13">
        <v>30</v>
      </c>
      <c r="G185" s="13"/>
    </row>
    <row r="186" spans="1:7" ht="25.5" hidden="1" x14ac:dyDescent="0.2">
      <c r="A186" s="10" t="s">
        <v>145</v>
      </c>
      <c r="B186" s="11" t="s">
        <v>270</v>
      </c>
      <c r="C186" s="12" t="s">
        <v>152</v>
      </c>
      <c r="D186" s="13">
        <v>0</v>
      </c>
      <c r="E186" s="13">
        <v>0</v>
      </c>
      <c r="F186" s="13">
        <v>0</v>
      </c>
      <c r="G186" s="13"/>
    </row>
    <row r="187" spans="1:7" s="9" customFormat="1" ht="13.15" customHeight="1" x14ac:dyDescent="0.2">
      <c r="A187" s="5" t="s">
        <v>153</v>
      </c>
      <c r="B187" s="11" t="s">
        <v>17</v>
      </c>
      <c r="C187" s="7" t="s">
        <v>154</v>
      </c>
      <c r="D187" s="8">
        <f>SUM(D189:D204)</f>
        <v>1643427.9</v>
      </c>
      <c r="E187" s="8">
        <f t="shared" ref="E187:F187" si="13">SUM(E189:E204)</f>
        <v>1785344.2000000004</v>
      </c>
      <c r="F187" s="8">
        <f t="shared" si="13"/>
        <v>1785043.9000000001</v>
      </c>
      <c r="G187" s="8">
        <f t="shared" si="12"/>
        <v>99.983179714029362</v>
      </c>
    </row>
    <row r="188" spans="1:7" s="9" customFormat="1" ht="25.5" hidden="1" x14ac:dyDescent="0.2">
      <c r="A188" s="21" t="s">
        <v>153</v>
      </c>
      <c r="B188" s="11" t="s">
        <v>161</v>
      </c>
      <c r="C188" s="32" t="s">
        <v>162</v>
      </c>
      <c r="D188" s="15"/>
      <c r="E188" s="15">
        <v>0</v>
      </c>
      <c r="F188" s="15"/>
      <c r="G188" s="15"/>
    </row>
    <row r="189" spans="1:7" ht="51" x14ac:dyDescent="0.2">
      <c r="A189" s="10" t="s">
        <v>153</v>
      </c>
      <c r="B189" s="11" t="s">
        <v>246</v>
      </c>
      <c r="C189" s="12" t="s">
        <v>247</v>
      </c>
      <c r="D189" s="13">
        <v>0</v>
      </c>
      <c r="E189" s="13">
        <v>32369.5</v>
      </c>
      <c r="F189" s="13">
        <v>32435.200000000001</v>
      </c>
      <c r="G189" s="13">
        <f t="shared" si="12"/>
        <v>100.20296884412797</v>
      </c>
    </row>
    <row r="190" spans="1:7" ht="38.25" x14ac:dyDescent="0.2">
      <c r="A190" s="10" t="s">
        <v>153</v>
      </c>
      <c r="B190" s="11" t="s">
        <v>248</v>
      </c>
      <c r="C190" s="32" t="s">
        <v>249</v>
      </c>
      <c r="D190" s="13">
        <v>1.4</v>
      </c>
      <c r="E190" s="13">
        <v>1077.5</v>
      </c>
      <c r="F190" s="13">
        <v>1077.5</v>
      </c>
      <c r="G190" s="13">
        <f t="shared" si="12"/>
        <v>100</v>
      </c>
    </row>
    <row r="191" spans="1:7" ht="51" x14ac:dyDescent="0.2">
      <c r="A191" s="10" t="s">
        <v>153</v>
      </c>
      <c r="B191" s="33" t="s">
        <v>250</v>
      </c>
      <c r="C191" s="32" t="s">
        <v>251</v>
      </c>
      <c r="D191" s="13">
        <v>5.2</v>
      </c>
      <c r="E191" s="13">
        <v>55.8</v>
      </c>
      <c r="F191" s="13">
        <v>116</v>
      </c>
      <c r="G191" s="13">
        <f t="shared" si="12"/>
        <v>207.88530465949822</v>
      </c>
    </row>
    <row r="192" spans="1:7" ht="52.9" hidden="1" customHeight="1" x14ac:dyDescent="0.2">
      <c r="A192" s="10" t="s">
        <v>153</v>
      </c>
      <c r="B192" s="11" t="s">
        <v>155</v>
      </c>
      <c r="C192" s="12" t="s">
        <v>156</v>
      </c>
      <c r="D192" s="13">
        <v>0</v>
      </c>
      <c r="E192" s="13">
        <v>0</v>
      </c>
      <c r="F192" s="13">
        <v>0</v>
      </c>
      <c r="G192" s="13"/>
    </row>
    <row r="193" spans="1:7" hidden="1" x14ac:dyDescent="0.2">
      <c r="A193" s="10" t="s">
        <v>153</v>
      </c>
      <c r="B193" s="33" t="s">
        <v>163</v>
      </c>
      <c r="C193" s="32" t="s">
        <v>164</v>
      </c>
      <c r="D193" s="13">
        <v>0</v>
      </c>
      <c r="E193" s="13">
        <v>0</v>
      </c>
      <c r="F193" s="13">
        <v>0</v>
      </c>
      <c r="G193" s="13"/>
    </row>
    <row r="194" spans="1:7" hidden="1" x14ac:dyDescent="0.2">
      <c r="A194" s="10" t="s">
        <v>153</v>
      </c>
      <c r="B194" s="33" t="s">
        <v>200</v>
      </c>
      <c r="C194" s="32" t="s">
        <v>216</v>
      </c>
      <c r="D194" s="13">
        <v>0</v>
      </c>
      <c r="E194" s="13">
        <v>0</v>
      </c>
      <c r="F194" s="13">
        <v>0</v>
      </c>
      <c r="G194" s="13"/>
    </row>
    <row r="195" spans="1:7" ht="51" x14ac:dyDescent="0.2">
      <c r="A195" s="10" t="s">
        <v>153</v>
      </c>
      <c r="B195" s="33" t="s">
        <v>376</v>
      </c>
      <c r="C195" s="32" t="s">
        <v>375</v>
      </c>
      <c r="D195" s="13">
        <v>7815.2</v>
      </c>
      <c r="E195" s="13">
        <v>7815.2</v>
      </c>
      <c r="F195" s="13">
        <v>7815.2</v>
      </c>
      <c r="G195" s="13">
        <f t="shared" si="12"/>
        <v>100</v>
      </c>
    </row>
    <row r="196" spans="1:7" ht="25.5" hidden="1" x14ac:dyDescent="0.2">
      <c r="A196" s="10" t="s">
        <v>153</v>
      </c>
      <c r="B196" s="34" t="s">
        <v>258</v>
      </c>
      <c r="C196" s="36" t="s">
        <v>217</v>
      </c>
      <c r="D196" s="13">
        <v>0</v>
      </c>
      <c r="E196" s="13">
        <v>0</v>
      </c>
      <c r="F196" s="13">
        <v>0</v>
      </c>
      <c r="G196" s="13"/>
    </row>
    <row r="197" spans="1:7" ht="13.15" customHeight="1" x14ac:dyDescent="0.2">
      <c r="A197" s="10" t="s">
        <v>153</v>
      </c>
      <c r="B197" s="11" t="s">
        <v>272</v>
      </c>
      <c r="C197" s="12" t="s">
        <v>148</v>
      </c>
      <c r="D197" s="13">
        <v>34111.699999999997</v>
      </c>
      <c r="E197" s="13">
        <v>41998.6</v>
      </c>
      <c r="F197" s="13">
        <v>41637.800000000003</v>
      </c>
      <c r="G197" s="13">
        <f t="shared" si="12"/>
        <v>99.140923745077231</v>
      </c>
    </row>
    <row r="198" spans="1:7" ht="26.45" customHeight="1" x14ac:dyDescent="0.2">
      <c r="A198" s="10" t="s">
        <v>153</v>
      </c>
      <c r="B198" s="11" t="s">
        <v>273</v>
      </c>
      <c r="C198" s="12" t="s">
        <v>157</v>
      </c>
      <c r="D198" s="13">
        <v>1601494.4</v>
      </c>
      <c r="E198" s="13">
        <v>1505702.6</v>
      </c>
      <c r="F198" s="13">
        <v>1505702.6</v>
      </c>
      <c r="G198" s="13">
        <f t="shared" si="12"/>
        <v>100</v>
      </c>
    </row>
    <row r="199" spans="1:7" ht="38.25" x14ac:dyDescent="0.2">
      <c r="A199" s="10" t="s">
        <v>153</v>
      </c>
      <c r="B199" s="11" t="s">
        <v>448</v>
      </c>
      <c r="C199" s="12" t="s">
        <v>449</v>
      </c>
      <c r="D199" s="13">
        <v>0</v>
      </c>
      <c r="E199" s="13">
        <v>22669.1</v>
      </c>
      <c r="F199" s="13">
        <v>22669.1</v>
      </c>
      <c r="G199" s="13">
        <f t="shared" si="12"/>
        <v>100</v>
      </c>
    </row>
    <row r="200" spans="1:7" ht="25.5" x14ac:dyDescent="0.2">
      <c r="A200" s="10" t="s">
        <v>153</v>
      </c>
      <c r="B200" s="11" t="s">
        <v>276</v>
      </c>
      <c r="C200" s="12" t="s">
        <v>149</v>
      </c>
      <c r="D200" s="13">
        <v>0</v>
      </c>
      <c r="E200" s="13">
        <v>172772.3</v>
      </c>
      <c r="F200" s="13">
        <v>172772.3</v>
      </c>
      <c r="G200" s="13">
        <f t="shared" si="12"/>
        <v>100</v>
      </c>
    </row>
    <row r="201" spans="1:7" ht="13.15" customHeight="1" x14ac:dyDescent="0.2">
      <c r="A201" s="10" t="s">
        <v>153</v>
      </c>
      <c r="B201" s="11" t="s">
        <v>277</v>
      </c>
      <c r="C201" s="12" t="s">
        <v>158</v>
      </c>
      <c r="D201" s="13">
        <v>0</v>
      </c>
      <c r="E201" s="13">
        <v>8500</v>
      </c>
      <c r="F201" s="13">
        <v>8500</v>
      </c>
      <c r="G201" s="13">
        <f t="shared" si="12"/>
        <v>100</v>
      </c>
    </row>
    <row r="202" spans="1:7" ht="25.5" hidden="1" x14ac:dyDescent="0.2">
      <c r="A202" s="10" t="s">
        <v>153</v>
      </c>
      <c r="B202" s="30" t="s">
        <v>274</v>
      </c>
      <c r="C202" s="31" t="s">
        <v>150</v>
      </c>
      <c r="D202" s="13">
        <v>0</v>
      </c>
      <c r="E202" s="13">
        <v>0</v>
      </c>
      <c r="F202" s="13">
        <v>0</v>
      </c>
      <c r="G202" s="13"/>
    </row>
    <row r="203" spans="1:7" ht="26.45" customHeight="1" x14ac:dyDescent="0.2">
      <c r="A203" s="10" t="s">
        <v>153</v>
      </c>
      <c r="B203" s="11" t="s">
        <v>275</v>
      </c>
      <c r="C203" s="12" t="s">
        <v>151</v>
      </c>
      <c r="D203" s="13">
        <v>0</v>
      </c>
      <c r="E203" s="13">
        <v>1617.6</v>
      </c>
      <c r="F203" s="13">
        <v>1707</v>
      </c>
      <c r="G203" s="13">
        <f t="shared" si="12"/>
        <v>105.52670623145401</v>
      </c>
    </row>
    <row r="204" spans="1:7" ht="25.5" x14ac:dyDescent="0.2">
      <c r="A204" s="10" t="s">
        <v>153</v>
      </c>
      <c r="B204" s="11" t="s">
        <v>270</v>
      </c>
      <c r="C204" s="12" t="s">
        <v>152</v>
      </c>
      <c r="D204" s="13">
        <v>0</v>
      </c>
      <c r="E204" s="13">
        <v>-9234</v>
      </c>
      <c r="F204" s="13">
        <v>-9388.7999999999993</v>
      </c>
      <c r="G204" s="13">
        <f t="shared" si="12"/>
        <v>101.67641325536061</v>
      </c>
    </row>
    <row r="205" spans="1:7" s="9" customFormat="1" ht="13.15" customHeight="1" x14ac:dyDescent="0.2">
      <c r="A205" s="5" t="s">
        <v>159</v>
      </c>
      <c r="B205" s="11" t="s">
        <v>17</v>
      </c>
      <c r="C205" s="7" t="s">
        <v>160</v>
      </c>
      <c r="D205" s="8">
        <f>SUM(D207:D212)</f>
        <v>37458.9</v>
      </c>
      <c r="E205" s="8">
        <f>SUM(E206:E212)</f>
        <v>187605</v>
      </c>
      <c r="F205" s="8">
        <f>SUM(F206:F212)</f>
        <v>187490.7</v>
      </c>
      <c r="G205" s="8">
        <f t="shared" si="12"/>
        <v>99.93907411849365</v>
      </c>
    </row>
    <row r="206" spans="1:7" s="9" customFormat="1" ht="25.5" x14ac:dyDescent="0.2">
      <c r="A206" s="21" t="s">
        <v>159</v>
      </c>
      <c r="B206" s="33" t="s">
        <v>252</v>
      </c>
      <c r="C206" s="32" t="s">
        <v>253</v>
      </c>
      <c r="D206" s="15">
        <v>0</v>
      </c>
      <c r="E206" s="15">
        <v>3.3</v>
      </c>
      <c r="F206" s="15">
        <v>0</v>
      </c>
      <c r="G206" s="15">
        <f t="shared" si="12"/>
        <v>0</v>
      </c>
    </row>
    <row r="207" spans="1:7" s="20" customFormat="1" ht="26.45" hidden="1" customHeight="1" x14ac:dyDescent="0.2">
      <c r="A207" s="10" t="s">
        <v>159</v>
      </c>
      <c r="B207" s="11" t="s">
        <v>161</v>
      </c>
      <c r="C207" s="12" t="s">
        <v>162</v>
      </c>
      <c r="D207" s="13">
        <v>0</v>
      </c>
      <c r="E207" s="13">
        <v>0</v>
      </c>
      <c r="F207" s="13">
        <v>0</v>
      </c>
      <c r="G207" s="15" t="e">
        <f t="shared" si="12"/>
        <v>#DIV/0!</v>
      </c>
    </row>
    <row r="208" spans="1:7" ht="38.25" x14ac:dyDescent="0.2">
      <c r="A208" s="10" t="s">
        <v>159</v>
      </c>
      <c r="B208" s="11" t="s">
        <v>248</v>
      </c>
      <c r="C208" s="32" t="s">
        <v>249</v>
      </c>
      <c r="D208" s="13">
        <v>111</v>
      </c>
      <c r="E208" s="13">
        <v>111</v>
      </c>
      <c r="F208" s="13">
        <v>0</v>
      </c>
      <c r="G208" s="15">
        <f t="shared" si="12"/>
        <v>0</v>
      </c>
    </row>
    <row r="209" spans="1:7" hidden="1" x14ac:dyDescent="0.2">
      <c r="A209" s="10" t="s">
        <v>159</v>
      </c>
      <c r="B209" s="11" t="s">
        <v>163</v>
      </c>
      <c r="C209" s="32" t="s">
        <v>164</v>
      </c>
      <c r="D209" s="13">
        <v>0</v>
      </c>
      <c r="E209" s="13">
        <v>0</v>
      </c>
      <c r="F209" s="13">
        <v>0</v>
      </c>
      <c r="G209" s="13"/>
    </row>
    <row r="210" spans="1:7" ht="19.899999999999999" customHeight="1" x14ac:dyDescent="0.2">
      <c r="A210" s="10" t="s">
        <v>159</v>
      </c>
      <c r="B210" s="11" t="s">
        <v>309</v>
      </c>
      <c r="C210" s="12" t="s">
        <v>310</v>
      </c>
      <c r="D210" s="13">
        <v>37334.800000000003</v>
      </c>
      <c r="E210" s="13">
        <v>187490.7</v>
      </c>
      <c r="F210" s="13">
        <v>187490.7</v>
      </c>
      <c r="G210" s="13">
        <f t="shared" si="12"/>
        <v>100</v>
      </c>
    </row>
    <row r="211" spans="1:7" x14ac:dyDescent="0.2">
      <c r="A211" s="10" t="s">
        <v>159</v>
      </c>
      <c r="B211" s="11" t="s">
        <v>272</v>
      </c>
      <c r="C211" s="12" t="s">
        <v>148</v>
      </c>
      <c r="D211" s="13">
        <v>13.1</v>
      </c>
      <c r="E211" s="13">
        <v>0</v>
      </c>
      <c r="F211" s="13">
        <v>0</v>
      </c>
      <c r="G211" s="13"/>
    </row>
    <row r="212" spans="1:7" ht="26.45" customHeight="1" x14ac:dyDescent="0.2">
      <c r="A212" s="10" t="s">
        <v>159</v>
      </c>
      <c r="B212" s="11" t="s">
        <v>273</v>
      </c>
      <c r="C212" s="12" t="s">
        <v>157</v>
      </c>
      <c r="D212" s="13">
        <v>0</v>
      </c>
      <c r="E212" s="13">
        <v>0</v>
      </c>
      <c r="F212" s="13">
        <v>0</v>
      </c>
      <c r="G212" s="13"/>
    </row>
    <row r="213" spans="1:7" s="9" customFormat="1" ht="26.45" customHeight="1" x14ac:dyDescent="0.2">
      <c r="A213" s="5" t="s">
        <v>165</v>
      </c>
      <c r="B213" s="11" t="s">
        <v>17</v>
      </c>
      <c r="C213" s="7" t="s">
        <v>166</v>
      </c>
      <c r="D213" s="8">
        <f>SUM(D214:D253)</f>
        <v>514772.80000000005</v>
      </c>
      <c r="E213" s="8">
        <f>SUM(E214:E253)</f>
        <v>1289693.5999999999</v>
      </c>
      <c r="F213" s="8">
        <f>SUM(F214:F253)</f>
        <v>1038965.3999999999</v>
      </c>
      <c r="G213" s="8">
        <f t="shared" si="12"/>
        <v>80.559087832955058</v>
      </c>
    </row>
    <row r="214" spans="1:7" ht="52.9" customHeight="1" x14ac:dyDescent="0.2">
      <c r="A214" s="10" t="s">
        <v>165</v>
      </c>
      <c r="B214" s="11" t="s">
        <v>167</v>
      </c>
      <c r="C214" s="12" t="s">
        <v>168</v>
      </c>
      <c r="D214" s="13">
        <v>190720.7</v>
      </c>
      <c r="E214" s="13">
        <v>151980.70000000001</v>
      </c>
      <c r="F214" s="13">
        <v>145371.4</v>
      </c>
      <c r="G214" s="13">
        <f t="shared" ref="G214:G277" si="14">F214/E214*100</f>
        <v>95.651224135696168</v>
      </c>
    </row>
    <row r="215" spans="1:7" ht="52.9" customHeight="1" x14ac:dyDescent="0.2">
      <c r="A215" s="10" t="s">
        <v>165</v>
      </c>
      <c r="B215" s="11" t="s">
        <v>169</v>
      </c>
      <c r="C215" s="12" t="s">
        <v>170</v>
      </c>
      <c r="D215" s="13">
        <v>7234.6</v>
      </c>
      <c r="E215" s="13">
        <v>6445</v>
      </c>
      <c r="F215" s="13">
        <v>4892.7</v>
      </c>
      <c r="G215" s="13">
        <f t="shared" si="14"/>
        <v>75.914662529092311</v>
      </c>
    </row>
    <row r="216" spans="1:7" ht="39.6" customHeight="1" x14ac:dyDescent="0.2">
      <c r="A216" s="10" t="s">
        <v>165</v>
      </c>
      <c r="B216" s="11" t="s">
        <v>171</v>
      </c>
      <c r="C216" s="12" t="s">
        <v>172</v>
      </c>
      <c r="D216" s="13">
        <v>3021</v>
      </c>
      <c r="E216" s="13">
        <v>2056.1999999999998</v>
      </c>
      <c r="F216" s="13">
        <v>1823.9</v>
      </c>
      <c r="G216" s="13">
        <f t="shared" si="14"/>
        <v>88.702460850111862</v>
      </c>
    </row>
    <row r="217" spans="1:7" ht="26.45" customHeight="1" x14ac:dyDescent="0.2">
      <c r="A217" s="10" t="s">
        <v>165</v>
      </c>
      <c r="B217" s="24" t="s">
        <v>173</v>
      </c>
      <c r="C217" s="22" t="s">
        <v>174</v>
      </c>
      <c r="D217" s="13">
        <v>30527.200000000001</v>
      </c>
      <c r="E217" s="13">
        <v>23628.6</v>
      </c>
      <c r="F217" s="13">
        <v>23917</v>
      </c>
      <c r="G217" s="13">
        <f t="shared" si="14"/>
        <v>101.22055475144529</v>
      </c>
    </row>
    <row r="218" spans="1:7" ht="66" customHeight="1" x14ac:dyDescent="0.2">
      <c r="A218" s="10" t="s">
        <v>165</v>
      </c>
      <c r="B218" s="24" t="s">
        <v>175</v>
      </c>
      <c r="C218" s="22" t="s">
        <v>176</v>
      </c>
      <c r="D218" s="13">
        <v>6963.8</v>
      </c>
      <c r="E218" s="13">
        <v>8410.5</v>
      </c>
      <c r="F218" s="13">
        <v>8349.2000000000007</v>
      </c>
      <c r="G218" s="13">
        <f t="shared" si="14"/>
        <v>99.271149158789612</v>
      </c>
    </row>
    <row r="219" spans="1:7" ht="66" customHeight="1" x14ac:dyDescent="0.2">
      <c r="A219" s="10" t="s">
        <v>165</v>
      </c>
      <c r="B219" s="24" t="s">
        <v>177</v>
      </c>
      <c r="C219" s="22" t="s">
        <v>178</v>
      </c>
      <c r="D219" s="13">
        <v>294.89999999999998</v>
      </c>
      <c r="E219" s="13">
        <v>294.89999999999998</v>
      </c>
      <c r="F219" s="13">
        <v>265.5</v>
      </c>
      <c r="G219" s="13">
        <f t="shared" si="14"/>
        <v>90.030518819938962</v>
      </c>
    </row>
    <row r="220" spans="1:7" ht="39.6" customHeight="1" x14ac:dyDescent="0.2">
      <c r="A220" s="10" t="s">
        <v>165</v>
      </c>
      <c r="B220" s="11" t="s">
        <v>179</v>
      </c>
      <c r="C220" s="12" t="s">
        <v>180</v>
      </c>
      <c r="D220" s="13">
        <v>321.60000000000002</v>
      </c>
      <c r="E220" s="13">
        <v>11307.6</v>
      </c>
      <c r="F220" s="13">
        <v>11307.6</v>
      </c>
      <c r="G220" s="13">
        <f t="shared" si="14"/>
        <v>100</v>
      </c>
    </row>
    <row r="221" spans="1:7" ht="52.9" customHeight="1" x14ac:dyDescent="0.2">
      <c r="A221" s="10" t="s">
        <v>165</v>
      </c>
      <c r="B221" s="11" t="s">
        <v>181</v>
      </c>
      <c r="C221" s="12" t="s">
        <v>182</v>
      </c>
      <c r="D221" s="13">
        <v>17945.5</v>
      </c>
      <c r="E221" s="13">
        <v>17945.5</v>
      </c>
      <c r="F221" s="13">
        <v>18404.099999999999</v>
      </c>
      <c r="G221" s="13">
        <f t="shared" si="14"/>
        <v>102.5555153102449</v>
      </c>
    </row>
    <row r="222" spans="1:7" ht="26.45" customHeight="1" x14ac:dyDescent="0.2">
      <c r="A222" s="10" t="s">
        <v>165</v>
      </c>
      <c r="B222" s="11" t="s">
        <v>161</v>
      </c>
      <c r="C222" s="12" t="s">
        <v>162</v>
      </c>
      <c r="D222" s="13">
        <v>10798.2</v>
      </c>
      <c r="E222" s="13">
        <v>10453</v>
      </c>
      <c r="F222" s="13">
        <v>9500.2000000000007</v>
      </c>
      <c r="G222" s="13">
        <f t="shared" si="14"/>
        <v>90.884913421984123</v>
      </c>
    </row>
    <row r="223" spans="1:7" ht="26.45" customHeight="1" x14ac:dyDescent="0.2">
      <c r="A223" s="10" t="s">
        <v>165</v>
      </c>
      <c r="B223" s="11" t="s">
        <v>183</v>
      </c>
      <c r="C223" s="22" t="s">
        <v>184</v>
      </c>
      <c r="D223" s="13">
        <v>916.6</v>
      </c>
      <c r="E223" s="13">
        <v>916.6</v>
      </c>
      <c r="F223" s="13">
        <v>1744.7</v>
      </c>
      <c r="G223" s="13">
        <f t="shared" si="14"/>
        <v>190.34475234562512</v>
      </c>
    </row>
    <row r="224" spans="1:7" ht="38.25" x14ac:dyDescent="0.2">
      <c r="A224" s="10" t="s">
        <v>165</v>
      </c>
      <c r="B224" s="11" t="s">
        <v>248</v>
      </c>
      <c r="C224" s="32" t="s">
        <v>249</v>
      </c>
      <c r="D224" s="13">
        <v>192.9</v>
      </c>
      <c r="E224" s="13">
        <v>192.9</v>
      </c>
      <c r="F224" s="13">
        <v>88</v>
      </c>
      <c r="G224" s="13">
        <f t="shared" si="14"/>
        <v>45.619491964748569</v>
      </c>
    </row>
    <row r="225" spans="1:7" ht="51" x14ac:dyDescent="0.2">
      <c r="A225" s="10" t="s">
        <v>165</v>
      </c>
      <c r="B225" s="11" t="s">
        <v>250</v>
      </c>
      <c r="C225" s="32" t="s">
        <v>251</v>
      </c>
      <c r="D225" s="13">
        <v>0</v>
      </c>
      <c r="E225" s="13">
        <v>2457.1999999999998</v>
      </c>
      <c r="F225" s="13">
        <v>14437.5</v>
      </c>
      <c r="G225" s="13">
        <f t="shared" si="14"/>
        <v>587.55901025557546</v>
      </c>
    </row>
    <row r="226" spans="1:7" x14ac:dyDescent="0.2">
      <c r="A226" s="10" t="s">
        <v>165</v>
      </c>
      <c r="B226" s="11" t="s">
        <v>185</v>
      </c>
      <c r="C226" s="12" t="s">
        <v>186</v>
      </c>
      <c r="D226" s="13">
        <v>848.1</v>
      </c>
      <c r="E226" s="13">
        <v>848.1</v>
      </c>
      <c r="F226" s="13">
        <v>883.6</v>
      </c>
      <c r="G226" s="13">
        <f t="shared" si="14"/>
        <v>104.18582714302558</v>
      </c>
    </row>
    <row r="227" spans="1:7" ht="52.9" customHeight="1" x14ac:dyDescent="0.2">
      <c r="A227" s="10" t="s">
        <v>165</v>
      </c>
      <c r="B227" s="11" t="s">
        <v>187</v>
      </c>
      <c r="C227" s="12" t="s">
        <v>188</v>
      </c>
      <c r="D227" s="13">
        <v>0</v>
      </c>
      <c r="E227" s="13">
        <v>918.5</v>
      </c>
      <c r="F227" s="13">
        <v>776</v>
      </c>
      <c r="G227" s="13">
        <f t="shared" si="14"/>
        <v>84.485574305933582</v>
      </c>
    </row>
    <row r="228" spans="1:7" ht="84" customHeight="1" x14ac:dyDescent="0.2">
      <c r="A228" s="10" t="s">
        <v>165</v>
      </c>
      <c r="B228" s="25" t="s">
        <v>189</v>
      </c>
      <c r="C228" s="12" t="s">
        <v>190</v>
      </c>
      <c r="D228" s="13">
        <v>16510.900000000001</v>
      </c>
      <c r="E228" s="13">
        <v>16510.900000000001</v>
      </c>
      <c r="F228" s="13">
        <v>12813.5</v>
      </c>
      <c r="G228" s="13">
        <f t="shared" si="14"/>
        <v>77.606308559799885</v>
      </c>
    </row>
    <row r="229" spans="1:7" ht="82.15" customHeight="1" x14ac:dyDescent="0.2">
      <c r="A229" s="10" t="s">
        <v>165</v>
      </c>
      <c r="B229" s="25" t="s">
        <v>191</v>
      </c>
      <c r="C229" s="12" t="s">
        <v>192</v>
      </c>
      <c r="D229" s="13">
        <v>27815.8</v>
      </c>
      <c r="E229" s="13">
        <v>23080</v>
      </c>
      <c r="F229" s="13">
        <v>23202.400000000001</v>
      </c>
      <c r="G229" s="13">
        <f>F229/E229*100</f>
        <v>100.5303292894281</v>
      </c>
    </row>
    <row r="230" spans="1:7" ht="69.599999999999994" customHeight="1" x14ac:dyDescent="0.2">
      <c r="A230" s="10" t="s">
        <v>165</v>
      </c>
      <c r="B230" s="11" t="s">
        <v>155</v>
      </c>
      <c r="C230" s="12" t="s">
        <v>193</v>
      </c>
      <c r="D230" s="13">
        <v>0</v>
      </c>
      <c r="E230" s="13">
        <v>134.5</v>
      </c>
      <c r="F230" s="13">
        <v>121.7</v>
      </c>
      <c r="G230" s="13">
        <f t="shared" si="14"/>
        <v>90.483271375464696</v>
      </c>
    </row>
    <row r="231" spans="1:7" ht="26.45" customHeight="1" x14ac:dyDescent="0.2">
      <c r="A231" s="10" t="s">
        <v>165</v>
      </c>
      <c r="B231" s="11" t="s">
        <v>194</v>
      </c>
      <c r="C231" s="12" t="s">
        <v>195</v>
      </c>
      <c r="D231" s="13">
        <v>6439.2</v>
      </c>
      <c r="E231" s="13">
        <v>4200</v>
      </c>
      <c r="F231" s="13">
        <v>4132.8999999999996</v>
      </c>
      <c r="G231" s="13">
        <f t="shared" si="14"/>
        <v>98.402380952380938</v>
      </c>
    </row>
    <row r="232" spans="1:7" ht="43.15" customHeight="1" x14ac:dyDescent="0.2">
      <c r="A232" s="10" t="s">
        <v>165</v>
      </c>
      <c r="B232" s="11" t="s">
        <v>196</v>
      </c>
      <c r="C232" s="12" t="s">
        <v>197</v>
      </c>
      <c r="D232" s="13">
        <v>0</v>
      </c>
      <c r="E232" s="13">
        <v>110</v>
      </c>
      <c r="F232" s="13">
        <v>93</v>
      </c>
      <c r="G232" s="13">
        <f t="shared" si="14"/>
        <v>84.545454545454547</v>
      </c>
    </row>
    <row r="233" spans="1:7" ht="58.9" customHeight="1" x14ac:dyDescent="0.2">
      <c r="A233" s="10" t="s">
        <v>165</v>
      </c>
      <c r="B233" s="11" t="s">
        <v>198</v>
      </c>
      <c r="C233" s="12" t="s">
        <v>199</v>
      </c>
      <c r="D233" s="13">
        <v>989.1</v>
      </c>
      <c r="E233" s="13">
        <v>1600.1</v>
      </c>
      <c r="F233" s="13">
        <v>2835</v>
      </c>
      <c r="G233" s="13">
        <f t="shared" si="14"/>
        <v>177.17642647334543</v>
      </c>
    </row>
    <row r="234" spans="1:7" ht="51" x14ac:dyDescent="0.2">
      <c r="A234" s="10" t="s">
        <v>165</v>
      </c>
      <c r="B234" s="11" t="s">
        <v>356</v>
      </c>
      <c r="C234" s="12" t="s">
        <v>355</v>
      </c>
      <c r="D234" s="13">
        <v>91.7</v>
      </c>
      <c r="E234" s="13">
        <v>91.7</v>
      </c>
      <c r="F234" s="13">
        <v>72.2</v>
      </c>
      <c r="G234" s="13">
        <f t="shared" si="14"/>
        <v>78.735005452562703</v>
      </c>
    </row>
    <row r="235" spans="1:7" ht="51" x14ac:dyDescent="0.2">
      <c r="A235" s="10" t="s">
        <v>165</v>
      </c>
      <c r="B235" s="11" t="s">
        <v>369</v>
      </c>
      <c r="C235" s="12" t="s">
        <v>367</v>
      </c>
      <c r="D235" s="13">
        <v>91.7</v>
      </c>
      <c r="E235" s="13">
        <v>91.7</v>
      </c>
      <c r="F235" s="13">
        <v>38.9</v>
      </c>
      <c r="G235" s="13">
        <f t="shared" si="14"/>
        <v>42.420937840785164</v>
      </c>
    </row>
    <row r="236" spans="1:7" ht="38.25" x14ac:dyDescent="0.2">
      <c r="A236" s="10" t="s">
        <v>165</v>
      </c>
      <c r="B236" s="11" t="s">
        <v>465</v>
      </c>
      <c r="C236" s="12" t="s">
        <v>464</v>
      </c>
      <c r="D236" s="13">
        <v>0</v>
      </c>
      <c r="E236" s="13">
        <v>0</v>
      </c>
      <c r="F236" s="13">
        <v>13.5</v>
      </c>
      <c r="G236" s="13"/>
    </row>
    <row r="237" spans="1:7" ht="16.899999999999999" customHeight="1" x14ac:dyDescent="0.2">
      <c r="A237" s="10" t="s">
        <v>165</v>
      </c>
      <c r="B237" s="11" t="s">
        <v>163</v>
      </c>
      <c r="C237" s="12" t="s">
        <v>164</v>
      </c>
      <c r="D237" s="13">
        <v>0</v>
      </c>
      <c r="E237" s="13">
        <v>0</v>
      </c>
      <c r="F237" s="13">
        <v>290.10000000000002</v>
      </c>
      <c r="G237" s="13"/>
    </row>
    <row r="238" spans="1:7" ht="16.899999999999999" customHeight="1" x14ac:dyDescent="0.2">
      <c r="A238" s="10" t="s">
        <v>165</v>
      </c>
      <c r="B238" s="11" t="s">
        <v>200</v>
      </c>
      <c r="C238" s="12" t="s">
        <v>201</v>
      </c>
      <c r="D238" s="13">
        <v>0</v>
      </c>
      <c r="E238" s="13">
        <v>25160.2</v>
      </c>
      <c r="F238" s="13">
        <v>0</v>
      </c>
      <c r="G238" s="13">
        <f t="shared" si="14"/>
        <v>0</v>
      </c>
    </row>
    <row r="239" spans="1:7" ht="26.45" customHeight="1" x14ac:dyDescent="0.2">
      <c r="A239" s="10" t="s">
        <v>165</v>
      </c>
      <c r="B239" s="11" t="s">
        <v>278</v>
      </c>
      <c r="C239" s="17" t="s">
        <v>202</v>
      </c>
      <c r="D239" s="13">
        <v>93562.3</v>
      </c>
      <c r="E239" s="13">
        <v>118161.5</v>
      </c>
      <c r="F239" s="13">
        <v>117953.4</v>
      </c>
      <c r="G239" s="13">
        <f t="shared" si="14"/>
        <v>99.823885106400979</v>
      </c>
    </row>
    <row r="240" spans="1:7" ht="26.45" customHeight="1" x14ac:dyDescent="0.2">
      <c r="A240" s="10" t="s">
        <v>165</v>
      </c>
      <c r="B240" s="11" t="s">
        <v>279</v>
      </c>
      <c r="C240" s="17" t="s">
        <v>203</v>
      </c>
      <c r="D240" s="13">
        <f>32700-32700</f>
        <v>0</v>
      </c>
      <c r="E240" s="13">
        <v>44583.199999999997</v>
      </c>
      <c r="F240" s="13">
        <v>44059</v>
      </c>
      <c r="G240" s="13">
        <f t="shared" si="14"/>
        <v>98.824220782716367</v>
      </c>
    </row>
    <row r="241" spans="1:8" ht="26.45" hidden="1" customHeight="1" x14ac:dyDescent="0.2">
      <c r="A241" s="10" t="s">
        <v>165</v>
      </c>
      <c r="B241" s="38" t="s">
        <v>266</v>
      </c>
      <c r="C241" s="39" t="s">
        <v>267</v>
      </c>
      <c r="D241" s="13">
        <v>0</v>
      </c>
      <c r="E241" s="13">
        <v>0</v>
      </c>
      <c r="F241" s="13">
        <v>0</v>
      </c>
      <c r="G241" s="13"/>
    </row>
    <row r="242" spans="1:8" ht="26.45" customHeight="1" x14ac:dyDescent="0.2">
      <c r="A242" s="10" t="s">
        <v>165</v>
      </c>
      <c r="B242" s="11" t="s">
        <v>272</v>
      </c>
      <c r="C242" s="12" t="s">
        <v>148</v>
      </c>
      <c r="D242" s="13">
        <v>22000</v>
      </c>
      <c r="E242" s="13">
        <v>135625.70000000001</v>
      </c>
      <c r="F242" s="13">
        <v>133279</v>
      </c>
      <c r="G242" s="13">
        <f t="shared" si="14"/>
        <v>98.269723216175095</v>
      </c>
    </row>
    <row r="243" spans="1:8" ht="26.45" customHeight="1" x14ac:dyDescent="0.2">
      <c r="A243" s="10" t="s">
        <v>165</v>
      </c>
      <c r="B243" s="11" t="s">
        <v>273</v>
      </c>
      <c r="C243" s="12" t="s">
        <v>157</v>
      </c>
      <c r="D243" s="13">
        <v>366.2</v>
      </c>
      <c r="E243" s="13">
        <v>366.2</v>
      </c>
      <c r="F243" s="13">
        <v>366.2</v>
      </c>
      <c r="G243" s="13">
        <f t="shared" si="14"/>
        <v>100</v>
      </c>
    </row>
    <row r="244" spans="1:8" ht="44.45" customHeight="1" x14ac:dyDescent="0.2">
      <c r="A244" s="10" t="s">
        <v>165</v>
      </c>
      <c r="B244" s="11" t="s">
        <v>280</v>
      </c>
      <c r="C244" s="12" t="s">
        <v>204</v>
      </c>
      <c r="D244" s="13">
        <v>29573.7</v>
      </c>
      <c r="E244" s="13">
        <v>29573.599999999999</v>
      </c>
      <c r="F244" s="13">
        <v>29573.599999999999</v>
      </c>
      <c r="G244" s="13">
        <f t="shared" si="14"/>
        <v>100</v>
      </c>
    </row>
    <row r="245" spans="1:8" ht="76.5" x14ac:dyDescent="0.2">
      <c r="A245" s="10" t="s">
        <v>165</v>
      </c>
      <c r="B245" s="34" t="s">
        <v>268</v>
      </c>
      <c r="C245" s="32" t="s">
        <v>269</v>
      </c>
      <c r="D245" s="13">
        <v>0</v>
      </c>
      <c r="E245" s="13">
        <v>1562.3</v>
      </c>
      <c r="F245" s="13">
        <v>1562.3</v>
      </c>
      <c r="G245" s="13">
        <f t="shared" si="14"/>
        <v>100</v>
      </c>
    </row>
    <row r="246" spans="1:8" ht="40.15" customHeight="1" x14ac:dyDescent="0.2">
      <c r="A246" s="10" t="s">
        <v>165</v>
      </c>
      <c r="B246" s="11" t="s">
        <v>281</v>
      </c>
      <c r="C246" s="12" t="s">
        <v>205</v>
      </c>
      <c r="D246" s="13">
        <v>6225.7</v>
      </c>
      <c r="E246" s="13">
        <v>6237.5</v>
      </c>
      <c r="F246" s="13">
        <v>6237.5</v>
      </c>
      <c r="G246" s="13">
        <f t="shared" si="14"/>
        <v>100</v>
      </c>
    </row>
    <row r="247" spans="1:8" ht="56.45" customHeight="1" x14ac:dyDescent="0.2">
      <c r="A247" s="10" t="s">
        <v>165</v>
      </c>
      <c r="B247" s="11" t="s">
        <v>282</v>
      </c>
      <c r="C247" s="12" t="s">
        <v>206</v>
      </c>
      <c r="D247" s="13">
        <v>7003.9</v>
      </c>
      <c r="E247" s="13">
        <v>7021.6</v>
      </c>
      <c r="F247" s="13">
        <v>7021.6</v>
      </c>
      <c r="G247" s="13">
        <f t="shared" si="14"/>
        <v>100</v>
      </c>
    </row>
    <row r="248" spans="1:8" ht="13.15" customHeight="1" x14ac:dyDescent="0.2">
      <c r="A248" s="10" t="s">
        <v>165</v>
      </c>
      <c r="B248" s="11" t="s">
        <v>283</v>
      </c>
      <c r="C248" s="12" t="s">
        <v>207</v>
      </c>
      <c r="D248" s="13">
        <v>811.2</v>
      </c>
      <c r="E248" s="13">
        <v>811.2</v>
      </c>
      <c r="F248" s="13">
        <v>811.2</v>
      </c>
      <c r="G248" s="13">
        <f t="shared" si="14"/>
        <v>100</v>
      </c>
    </row>
    <row r="249" spans="1:8" ht="13.15" customHeight="1" x14ac:dyDescent="0.2">
      <c r="A249" s="10" t="s">
        <v>165</v>
      </c>
      <c r="B249" s="11" t="s">
        <v>276</v>
      </c>
      <c r="C249" s="12" t="s">
        <v>149</v>
      </c>
      <c r="D249" s="13">
        <f>40806.3-7300</f>
        <v>33506.300000000003</v>
      </c>
      <c r="E249" s="13">
        <v>631879.19999999995</v>
      </c>
      <c r="F249" s="13">
        <v>419670.1</v>
      </c>
      <c r="G249" s="13">
        <f t="shared" si="14"/>
        <v>66.416191575858178</v>
      </c>
      <c r="H249" s="42"/>
    </row>
    <row r="250" spans="1:8" ht="13.15" customHeight="1" x14ac:dyDescent="0.2">
      <c r="A250" s="10" t="s">
        <v>165</v>
      </c>
      <c r="B250" s="33" t="s">
        <v>277</v>
      </c>
      <c r="C250" s="32" t="s">
        <v>158</v>
      </c>
      <c r="D250" s="13">
        <v>0</v>
      </c>
      <c r="E250" s="13">
        <v>13589.8</v>
      </c>
      <c r="F250" s="13">
        <v>13589.8</v>
      </c>
      <c r="G250" s="13">
        <f t="shared" si="14"/>
        <v>100</v>
      </c>
    </row>
    <row r="251" spans="1:8" ht="63.75" x14ac:dyDescent="0.2">
      <c r="A251" s="10" t="s">
        <v>165</v>
      </c>
      <c r="B251" s="33" t="s">
        <v>359</v>
      </c>
      <c r="C251" s="32" t="s">
        <v>357</v>
      </c>
      <c r="D251" s="13">
        <v>0</v>
      </c>
      <c r="E251" s="13">
        <v>-3112.8</v>
      </c>
      <c r="F251" s="13">
        <v>-3112.8</v>
      </c>
      <c r="G251" s="13">
        <f t="shared" si="14"/>
        <v>100</v>
      </c>
    </row>
    <row r="252" spans="1:8" ht="51" x14ac:dyDescent="0.2">
      <c r="A252" s="10" t="s">
        <v>165</v>
      </c>
      <c r="B252" s="33" t="s">
        <v>360</v>
      </c>
      <c r="C252" s="32" t="s">
        <v>358</v>
      </c>
      <c r="D252" s="13">
        <v>0</v>
      </c>
      <c r="E252" s="13">
        <v>-2334.6</v>
      </c>
      <c r="F252" s="13">
        <v>-2334.6</v>
      </c>
      <c r="G252" s="13">
        <f t="shared" si="14"/>
        <v>100</v>
      </c>
    </row>
    <row r="253" spans="1:8" ht="26.45" customHeight="1" x14ac:dyDescent="0.2">
      <c r="A253" s="10" t="s">
        <v>165</v>
      </c>
      <c r="B253" s="11" t="s">
        <v>270</v>
      </c>
      <c r="C253" s="12" t="s">
        <v>152</v>
      </c>
      <c r="D253" s="13">
        <v>0</v>
      </c>
      <c r="E253" s="13">
        <v>-3105.2</v>
      </c>
      <c r="F253" s="13">
        <v>-15085.5</v>
      </c>
      <c r="G253" s="13">
        <f t="shared" si="14"/>
        <v>485.81411825325267</v>
      </c>
    </row>
    <row r="254" spans="1:8" s="9" customFormat="1" ht="19.149999999999999" customHeight="1" x14ac:dyDescent="0.2">
      <c r="A254" s="5" t="s">
        <v>208</v>
      </c>
      <c r="B254" s="11" t="s">
        <v>17</v>
      </c>
      <c r="C254" s="7" t="s">
        <v>209</v>
      </c>
      <c r="D254" s="8">
        <f>SUM(D255:D261)</f>
        <v>1.3</v>
      </c>
      <c r="E254" s="8">
        <f>SUM(E255:E261)</f>
        <v>42832.2</v>
      </c>
      <c r="F254" s="8">
        <f>SUM(F255:F261)</f>
        <v>42638.000000000007</v>
      </c>
      <c r="G254" s="8">
        <f t="shared" si="14"/>
        <v>99.546602789490166</v>
      </c>
    </row>
    <row r="255" spans="1:8" ht="51" x14ac:dyDescent="0.2">
      <c r="A255" s="10" t="s">
        <v>208</v>
      </c>
      <c r="B255" s="11" t="s">
        <v>246</v>
      </c>
      <c r="C255" s="12" t="s">
        <v>247</v>
      </c>
      <c r="D255" s="13">
        <v>0</v>
      </c>
      <c r="E255" s="13">
        <v>10236.4</v>
      </c>
      <c r="F255" s="13">
        <v>10236.4</v>
      </c>
      <c r="G255" s="13">
        <f t="shared" si="14"/>
        <v>100</v>
      </c>
    </row>
    <row r="256" spans="1:8" ht="38.25" x14ac:dyDescent="0.2">
      <c r="A256" s="10" t="s">
        <v>208</v>
      </c>
      <c r="B256" s="33" t="s">
        <v>248</v>
      </c>
      <c r="C256" s="32" t="s">
        <v>249</v>
      </c>
      <c r="D256" s="13">
        <v>1.3</v>
      </c>
      <c r="E256" s="13">
        <v>1.3</v>
      </c>
      <c r="F256" s="13">
        <v>0</v>
      </c>
      <c r="G256" s="13">
        <f t="shared" si="14"/>
        <v>0</v>
      </c>
    </row>
    <row r="257" spans="1:10" ht="38.25" x14ac:dyDescent="0.2">
      <c r="A257" s="10" t="s">
        <v>208</v>
      </c>
      <c r="B257" s="33" t="s">
        <v>378</v>
      </c>
      <c r="C257" s="32" t="s">
        <v>377</v>
      </c>
      <c r="D257" s="13">
        <v>0</v>
      </c>
      <c r="E257" s="13">
        <v>26315</v>
      </c>
      <c r="F257" s="13">
        <v>26315</v>
      </c>
      <c r="G257" s="13">
        <f t="shared" si="14"/>
        <v>100</v>
      </c>
    </row>
    <row r="258" spans="1:10" x14ac:dyDescent="0.2">
      <c r="A258" s="10" t="s">
        <v>208</v>
      </c>
      <c r="B258" s="11" t="s">
        <v>272</v>
      </c>
      <c r="C258" s="12" t="s">
        <v>148</v>
      </c>
      <c r="D258" s="13">
        <v>0</v>
      </c>
      <c r="E258" s="13">
        <v>6146.4</v>
      </c>
      <c r="F258" s="13">
        <v>5950.3</v>
      </c>
      <c r="G258" s="13">
        <f t="shared" si="14"/>
        <v>96.809514512560199</v>
      </c>
    </row>
    <row r="259" spans="1:10" ht="26.45" customHeight="1" x14ac:dyDescent="0.2">
      <c r="A259" s="10" t="s">
        <v>208</v>
      </c>
      <c r="B259" s="11" t="s">
        <v>274</v>
      </c>
      <c r="C259" s="12" t="s">
        <v>150</v>
      </c>
      <c r="D259" s="13">
        <v>0</v>
      </c>
      <c r="E259" s="13">
        <v>0</v>
      </c>
      <c r="F259" s="13">
        <v>0</v>
      </c>
      <c r="G259" s="13"/>
    </row>
    <row r="260" spans="1:10" ht="26.45" customHeight="1" x14ac:dyDescent="0.2">
      <c r="A260" s="10" t="s">
        <v>208</v>
      </c>
      <c r="B260" s="11" t="s">
        <v>275</v>
      </c>
      <c r="C260" s="12" t="s">
        <v>151</v>
      </c>
      <c r="D260" s="13">
        <v>0</v>
      </c>
      <c r="E260" s="13">
        <v>133.1</v>
      </c>
      <c r="F260" s="13">
        <v>136.30000000000001</v>
      </c>
      <c r="G260" s="13">
        <f t="shared" si="14"/>
        <v>102.40420736288507</v>
      </c>
    </row>
    <row r="261" spans="1:10" ht="26.45" hidden="1" customHeight="1" x14ac:dyDescent="0.2">
      <c r="A261" s="10" t="s">
        <v>208</v>
      </c>
      <c r="B261" s="11" t="s">
        <v>270</v>
      </c>
      <c r="C261" s="12" t="s">
        <v>152</v>
      </c>
      <c r="D261" s="13">
        <v>0</v>
      </c>
      <c r="E261" s="13">
        <v>0</v>
      </c>
      <c r="F261" s="13"/>
      <c r="G261" s="13"/>
    </row>
    <row r="262" spans="1:10" s="9" customFormat="1" ht="13.15" customHeight="1" x14ac:dyDescent="0.2">
      <c r="A262" s="5" t="s">
        <v>210</v>
      </c>
      <c r="B262" s="11" t="s">
        <v>17</v>
      </c>
      <c r="C262" s="7" t="s">
        <v>211</v>
      </c>
      <c r="D262" s="8">
        <f>SUM(D264:D298)</f>
        <v>881695.7</v>
      </c>
      <c r="E262" s="8">
        <f>SUM(E263:E298)</f>
        <v>1030802.2</v>
      </c>
      <c r="F262" s="8">
        <f>SUM(F263:F298)</f>
        <v>892934.49999999988</v>
      </c>
      <c r="G262" s="8">
        <f t="shared" si="14"/>
        <v>86.625203167009147</v>
      </c>
    </row>
    <row r="263" spans="1:10" s="9" customFormat="1" ht="51" x14ac:dyDescent="0.2">
      <c r="A263" s="21" t="s">
        <v>210</v>
      </c>
      <c r="B263" s="11" t="s">
        <v>362</v>
      </c>
      <c r="C263" s="17" t="s">
        <v>361</v>
      </c>
      <c r="D263" s="15">
        <v>0</v>
      </c>
      <c r="E263" s="15">
        <v>3.3</v>
      </c>
      <c r="F263" s="15">
        <v>3</v>
      </c>
      <c r="G263" s="15">
        <f t="shared" si="14"/>
        <v>90.909090909090921</v>
      </c>
    </row>
    <row r="264" spans="1:10" ht="39.6" customHeight="1" x14ac:dyDescent="0.2">
      <c r="A264" s="10" t="s">
        <v>210</v>
      </c>
      <c r="B264" s="11" t="s">
        <v>212</v>
      </c>
      <c r="C264" s="12" t="s">
        <v>213</v>
      </c>
      <c r="D264" s="13">
        <v>140</v>
      </c>
      <c r="E264" s="13">
        <v>140</v>
      </c>
      <c r="F264" s="13">
        <v>265</v>
      </c>
      <c r="G264" s="13">
        <f t="shared" si="14"/>
        <v>189.28571428571428</v>
      </c>
    </row>
    <row r="265" spans="1:10" ht="39.6" hidden="1" customHeight="1" x14ac:dyDescent="0.2">
      <c r="A265" s="10" t="s">
        <v>210</v>
      </c>
      <c r="B265" s="11" t="s">
        <v>171</v>
      </c>
      <c r="C265" s="12" t="s">
        <v>172</v>
      </c>
      <c r="D265" s="13">
        <v>0</v>
      </c>
      <c r="E265" s="13">
        <v>0</v>
      </c>
      <c r="F265" s="13">
        <v>0</v>
      </c>
      <c r="G265" s="13"/>
    </row>
    <row r="266" spans="1:10" ht="52.9" customHeight="1" x14ac:dyDescent="0.2">
      <c r="A266" s="10" t="s">
        <v>210</v>
      </c>
      <c r="B266" s="11" t="s">
        <v>181</v>
      </c>
      <c r="C266" s="12" t="s">
        <v>182</v>
      </c>
      <c r="D266" s="13">
        <v>1275.8</v>
      </c>
      <c r="E266" s="13">
        <v>1823</v>
      </c>
      <c r="F266" s="13">
        <v>2088.6</v>
      </c>
      <c r="G266" s="13">
        <f t="shared" si="14"/>
        <v>114.56939111354909</v>
      </c>
    </row>
    <row r="267" spans="1:10" ht="26.45" customHeight="1" x14ac:dyDescent="0.2">
      <c r="A267" s="10" t="s">
        <v>210</v>
      </c>
      <c r="B267" s="11" t="s">
        <v>214</v>
      </c>
      <c r="C267" s="12" t="s">
        <v>215</v>
      </c>
      <c r="D267" s="13">
        <v>26.7</v>
      </c>
      <c r="E267" s="13">
        <v>27.8</v>
      </c>
      <c r="F267" s="13">
        <v>27.8</v>
      </c>
      <c r="G267" s="13">
        <f t="shared" si="14"/>
        <v>100</v>
      </c>
    </row>
    <row r="268" spans="1:10" ht="26.45" customHeight="1" x14ac:dyDescent="0.2">
      <c r="A268" s="10" t="s">
        <v>210</v>
      </c>
      <c r="B268" s="11" t="s">
        <v>161</v>
      </c>
      <c r="C268" s="12" t="s">
        <v>162</v>
      </c>
      <c r="D268" s="13">
        <v>2533.6</v>
      </c>
      <c r="E268" s="13">
        <v>5472.6</v>
      </c>
      <c r="F268" s="13">
        <v>5468.1</v>
      </c>
      <c r="G268" s="13">
        <f t="shared" si="14"/>
        <v>99.917772174103717</v>
      </c>
      <c r="J268" s="26"/>
    </row>
    <row r="269" spans="1:10" ht="51" x14ac:dyDescent="0.2">
      <c r="A269" s="10" t="s">
        <v>210</v>
      </c>
      <c r="B269" s="11" t="s">
        <v>246</v>
      </c>
      <c r="C269" s="12" t="s">
        <v>247</v>
      </c>
      <c r="D269" s="13">
        <v>0</v>
      </c>
      <c r="E269" s="13">
        <v>127.3</v>
      </c>
      <c r="F269" s="13">
        <v>127.3</v>
      </c>
      <c r="G269" s="13">
        <f t="shared" si="14"/>
        <v>100</v>
      </c>
      <c r="J269" s="26"/>
    </row>
    <row r="270" spans="1:10" ht="63.75" x14ac:dyDescent="0.2">
      <c r="A270" s="10" t="s">
        <v>210</v>
      </c>
      <c r="B270" s="33" t="s">
        <v>254</v>
      </c>
      <c r="C270" s="32" t="s">
        <v>255</v>
      </c>
      <c r="D270" s="13">
        <v>0</v>
      </c>
      <c r="E270" s="13">
        <v>2.7</v>
      </c>
      <c r="F270" s="13">
        <v>2.7</v>
      </c>
      <c r="G270" s="13">
        <f t="shared" si="14"/>
        <v>100</v>
      </c>
    </row>
    <row r="271" spans="1:10" ht="38.25" x14ac:dyDescent="0.2">
      <c r="A271" s="10" t="s">
        <v>210</v>
      </c>
      <c r="B271" s="33" t="s">
        <v>248</v>
      </c>
      <c r="C271" s="32" t="s">
        <v>249</v>
      </c>
      <c r="D271" s="13">
        <v>400</v>
      </c>
      <c r="E271" s="13">
        <v>900.8</v>
      </c>
      <c r="F271" s="13">
        <v>4141.3999999999996</v>
      </c>
      <c r="G271" s="13">
        <f t="shared" si="14"/>
        <v>459.74689165186493</v>
      </c>
    </row>
    <row r="272" spans="1:10" ht="51" hidden="1" x14ac:dyDescent="0.2">
      <c r="A272" s="10" t="s">
        <v>210</v>
      </c>
      <c r="B272" s="33" t="s">
        <v>250</v>
      </c>
      <c r="C272" s="32" t="s">
        <v>251</v>
      </c>
      <c r="D272" s="13">
        <v>0</v>
      </c>
      <c r="E272" s="13">
        <v>0</v>
      </c>
      <c r="F272" s="13">
        <v>0</v>
      </c>
      <c r="G272" s="13"/>
    </row>
    <row r="273" spans="1:7" ht="51" x14ac:dyDescent="0.2">
      <c r="A273" s="10" t="s">
        <v>210</v>
      </c>
      <c r="B273" s="33" t="s">
        <v>365</v>
      </c>
      <c r="C273" s="32" t="s">
        <v>363</v>
      </c>
      <c r="D273" s="13">
        <v>0</v>
      </c>
      <c r="E273" s="13">
        <v>160</v>
      </c>
      <c r="F273" s="13">
        <v>107.7</v>
      </c>
      <c r="G273" s="13">
        <f t="shared" si="14"/>
        <v>67.3125</v>
      </c>
    </row>
    <row r="274" spans="1:7" ht="51" x14ac:dyDescent="0.2">
      <c r="A274" s="10" t="s">
        <v>210</v>
      </c>
      <c r="B274" s="33" t="s">
        <v>380</v>
      </c>
      <c r="C274" s="32" t="s">
        <v>379</v>
      </c>
      <c r="D274" s="13">
        <v>0</v>
      </c>
      <c r="E274" s="13">
        <v>45</v>
      </c>
      <c r="F274" s="13">
        <v>130</v>
      </c>
      <c r="G274" s="13">
        <f t="shared" si="14"/>
        <v>288.88888888888886</v>
      </c>
    </row>
    <row r="275" spans="1:7" ht="53.45" customHeight="1" x14ac:dyDescent="0.2">
      <c r="A275" s="10" t="s">
        <v>210</v>
      </c>
      <c r="B275" s="16" t="s">
        <v>366</v>
      </c>
      <c r="C275" s="17" t="s">
        <v>364</v>
      </c>
      <c r="D275" s="13">
        <v>0</v>
      </c>
      <c r="E275" s="13">
        <v>2.8</v>
      </c>
      <c r="F275" s="13">
        <v>12.6</v>
      </c>
      <c r="G275" s="13">
        <f t="shared" si="14"/>
        <v>450</v>
      </c>
    </row>
    <row r="276" spans="1:7" ht="38.25" x14ac:dyDescent="0.2">
      <c r="A276" s="10" t="s">
        <v>210</v>
      </c>
      <c r="B276" s="16" t="s">
        <v>313</v>
      </c>
      <c r="C276" s="17" t="s">
        <v>311</v>
      </c>
      <c r="D276" s="13">
        <v>1267.5</v>
      </c>
      <c r="E276" s="13">
        <v>1417.5</v>
      </c>
      <c r="F276" s="13">
        <v>1443</v>
      </c>
      <c r="G276" s="13">
        <f t="shared" si="14"/>
        <v>101.7989417989418</v>
      </c>
    </row>
    <row r="277" spans="1:7" ht="45.6" customHeight="1" x14ac:dyDescent="0.2">
      <c r="A277" s="10" t="s">
        <v>210</v>
      </c>
      <c r="B277" s="16" t="s">
        <v>356</v>
      </c>
      <c r="C277" s="17" t="s">
        <v>355</v>
      </c>
      <c r="D277" s="13">
        <v>952.2</v>
      </c>
      <c r="E277" s="13">
        <v>952.2</v>
      </c>
      <c r="F277" s="13">
        <v>721.4</v>
      </c>
      <c r="G277" s="13">
        <f t="shared" si="14"/>
        <v>75.761394664986341</v>
      </c>
    </row>
    <row r="278" spans="1:7" ht="45.6" customHeight="1" x14ac:dyDescent="0.2">
      <c r="A278" s="10" t="s">
        <v>210</v>
      </c>
      <c r="B278" s="16" t="s">
        <v>369</v>
      </c>
      <c r="C278" s="17" t="s">
        <v>367</v>
      </c>
      <c r="D278" s="13">
        <v>952.2</v>
      </c>
      <c r="E278" s="13">
        <v>967.6</v>
      </c>
      <c r="F278" s="13">
        <v>969.8</v>
      </c>
      <c r="G278" s="13">
        <f t="shared" ref="G278:G328" si="15">F278/E278*100</f>
        <v>100.22736668044645</v>
      </c>
    </row>
    <row r="279" spans="1:7" ht="45.6" customHeight="1" x14ac:dyDescent="0.2">
      <c r="A279" s="10" t="s">
        <v>210</v>
      </c>
      <c r="B279" s="16" t="s">
        <v>370</v>
      </c>
      <c r="C279" s="17" t="s">
        <v>368</v>
      </c>
      <c r="D279" s="13">
        <v>0</v>
      </c>
      <c r="E279" s="13">
        <v>916.4</v>
      </c>
      <c r="F279" s="13">
        <v>979.7</v>
      </c>
      <c r="G279" s="13">
        <f t="shared" si="15"/>
        <v>106.90746398952425</v>
      </c>
    </row>
    <row r="280" spans="1:7" ht="51" x14ac:dyDescent="0.2">
      <c r="A280" s="10" t="s">
        <v>210</v>
      </c>
      <c r="B280" s="11" t="s">
        <v>314</v>
      </c>
      <c r="C280" s="22" t="s">
        <v>312</v>
      </c>
      <c r="D280" s="13">
        <v>59.7</v>
      </c>
      <c r="E280" s="13">
        <v>59.7</v>
      </c>
      <c r="F280" s="13">
        <v>48.9</v>
      </c>
      <c r="G280" s="13">
        <f t="shared" si="15"/>
        <v>81.909547738693462</v>
      </c>
    </row>
    <row r="281" spans="1:7" hidden="1" x14ac:dyDescent="0.2">
      <c r="A281" s="10" t="s">
        <v>210</v>
      </c>
      <c r="B281" s="11" t="s">
        <v>163</v>
      </c>
      <c r="C281" s="22" t="s">
        <v>164</v>
      </c>
      <c r="D281" s="13">
        <v>0</v>
      </c>
      <c r="E281" s="13">
        <v>0</v>
      </c>
      <c r="F281" s="13">
        <v>0</v>
      </c>
      <c r="G281" s="13"/>
    </row>
    <row r="282" spans="1:7" x14ac:dyDescent="0.2">
      <c r="A282" s="10" t="s">
        <v>210</v>
      </c>
      <c r="B282" s="11" t="s">
        <v>200</v>
      </c>
      <c r="C282" s="22" t="s">
        <v>201</v>
      </c>
      <c r="D282" s="13">
        <v>915</v>
      </c>
      <c r="E282" s="13">
        <v>210.4</v>
      </c>
      <c r="F282" s="13">
        <v>221.4</v>
      </c>
      <c r="G282" s="13">
        <f t="shared" si="15"/>
        <v>105.22813688212929</v>
      </c>
    </row>
    <row r="283" spans="1:7" ht="25.5" x14ac:dyDescent="0.2">
      <c r="A283" s="10" t="s">
        <v>210</v>
      </c>
      <c r="B283" s="11" t="s">
        <v>467</v>
      </c>
      <c r="C283" s="22" t="s">
        <v>466</v>
      </c>
      <c r="D283" s="13">
        <v>0</v>
      </c>
      <c r="E283" s="13">
        <v>907.1</v>
      </c>
      <c r="F283" s="13">
        <v>907.1</v>
      </c>
      <c r="G283" s="13">
        <f t="shared" si="15"/>
        <v>100</v>
      </c>
    </row>
    <row r="284" spans="1:7" ht="28.15" customHeight="1" x14ac:dyDescent="0.2">
      <c r="A284" s="10" t="s">
        <v>210</v>
      </c>
      <c r="B284" s="11" t="s">
        <v>278</v>
      </c>
      <c r="C284" s="17" t="s">
        <v>217</v>
      </c>
      <c r="D284" s="13">
        <v>116270.7</v>
      </c>
      <c r="E284" s="13">
        <v>247763.1</v>
      </c>
      <c r="F284" s="13">
        <v>247587.8</v>
      </c>
      <c r="G284" s="13">
        <f t="shared" si="15"/>
        <v>99.929246929829333</v>
      </c>
    </row>
    <row r="285" spans="1:7" ht="28.15" customHeight="1" x14ac:dyDescent="0.2">
      <c r="A285" s="10" t="s">
        <v>210</v>
      </c>
      <c r="B285" s="34" t="s">
        <v>372</v>
      </c>
      <c r="C285" s="31" t="s">
        <v>371</v>
      </c>
      <c r="D285" s="13">
        <v>0</v>
      </c>
      <c r="E285" s="13">
        <v>98317.4</v>
      </c>
      <c r="F285" s="13">
        <v>98317.4</v>
      </c>
      <c r="G285" s="13">
        <f t="shared" si="15"/>
        <v>100</v>
      </c>
    </row>
    <row r="286" spans="1:7" ht="28.15" customHeight="1" x14ac:dyDescent="0.2">
      <c r="A286" s="10" t="s">
        <v>210</v>
      </c>
      <c r="B286" s="35" t="s">
        <v>256</v>
      </c>
      <c r="C286" s="32" t="s">
        <v>257</v>
      </c>
      <c r="D286" s="13">
        <v>433311.8</v>
      </c>
      <c r="E286" s="13">
        <v>433311.8</v>
      </c>
      <c r="F286" s="13">
        <v>368823.1</v>
      </c>
      <c r="G286" s="13">
        <f t="shared" si="15"/>
        <v>85.117252749636634</v>
      </c>
    </row>
    <row r="287" spans="1:7" ht="28.15" hidden="1" customHeight="1" x14ac:dyDescent="0.2">
      <c r="A287" s="10" t="s">
        <v>210</v>
      </c>
      <c r="B287" s="34" t="s">
        <v>258</v>
      </c>
      <c r="C287" s="36" t="s">
        <v>217</v>
      </c>
      <c r="D287" s="13">
        <v>0</v>
      </c>
      <c r="E287" s="13">
        <v>0</v>
      </c>
      <c r="F287" s="13">
        <v>0</v>
      </c>
      <c r="G287" s="13"/>
    </row>
    <row r="288" spans="1:7" x14ac:dyDescent="0.2">
      <c r="A288" s="10" t="s">
        <v>210</v>
      </c>
      <c r="B288" s="11" t="s">
        <v>272</v>
      </c>
      <c r="C288" s="12" t="s">
        <v>148</v>
      </c>
      <c r="D288" s="13">
        <v>147032.4</v>
      </c>
      <c r="E288" s="13">
        <v>186356.6</v>
      </c>
      <c r="F288" s="13">
        <v>116952.3</v>
      </c>
      <c r="G288" s="13">
        <f t="shared" si="15"/>
        <v>62.757262152239313</v>
      </c>
    </row>
    <row r="289" spans="1:7" ht="26.45" customHeight="1" x14ac:dyDescent="0.2">
      <c r="A289" s="10" t="s">
        <v>210</v>
      </c>
      <c r="B289" s="11" t="s">
        <v>273</v>
      </c>
      <c r="C289" s="12" t="s">
        <v>157</v>
      </c>
      <c r="D289" s="13">
        <v>7749.7</v>
      </c>
      <c r="E289" s="13">
        <v>7749.7</v>
      </c>
      <c r="F289" s="13">
        <v>7749.7</v>
      </c>
      <c r="G289" s="13">
        <f t="shared" si="15"/>
        <v>100</v>
      </c>
    </row>
    <row r="290" spans="1:7" ht="26.45" customHeight="1" x14ac:dyDescent="0.2">
      <c r="A290" s="10" t="s">
        <v>210</v>
      </c>
      <c r="B290" s="11" t="s">
        <v>284</v>
      </c>
      <c r="C290" s="12" t="s">
        <v>218</v>
      </c>
      <c r="D290" s="13">
        <v>98</v>
      </c>
      <c r="E290" s="13">
        <v>98</v>
      </c>
      <c r="F290" s="13">
        <v>0</v>
      </c>
      <c r="G290" s="13">
        <f t="shared" si="15"/>
        <v>0</v>
      </c>
    </row>
    <row r="291" spans="1:7" ht="26.45" customHeight="1" x14ac:dyDescent="0.2">
      <c r="A291" s="10" t="s">
        <v>210</v>
      </c>
      <c r="B291" s="11" t="s">
        <v>285</v>
      </c>
      <c r="C291" s="12" t="s">
        <v>219</v>
      </c>
      <c r="D291" s="13">
        <v>7859.8</v>
      </c>
      <c r="E291" s="13">
        <v>7859.8</v>
      </c>
      <c r="F291" s="13">
        <v>7849.6</v>
      </c>
      <c r="G291" s="13">
        <f t="shared" si="15"/>
        <v>99.870225705488693</v>
      </c>
    </row>
    <row r="292" spans="1:7" ht="26.45" customHeight="1" x14ac:dyDescent="0.2">
      <c r="A292" s="10" t="s">
        <v>210</v>
      </c>
      <c r="B292" s="11" t="s">
        <v>469</v>
      </c>
      <c r="C292" s="12" t="s">
        <v>468</v>
      </c>
      <c r="D292" s="13">
        <v>0</v>
      </c>
      <c r="E292" s="13">
        <v>432.4</v>
      </c>
      <c r="F292" s="13">
        <v>432.4</v>
      </c>
      <c r="G292" s="13">
        <f t="shared" si="15"/>
        <v>100</v>
      </c>
    </row>
    <row r="293" spans="1:7" ht="13.15" customHeight="1" x14ac:dyDescent="0.2">
      <c r="A293" s="10" t="s">
        <v>210</v>
      </c>
      <c r="B293" s="11" t="s">
        <v>276</v>
      </c>
      <c r="C293" s="12" t="s">
        <v>149</v>
      </c>
      <c r="D293" s="13">
        <f>18271.2-18271.2</f>
        <v>0</v>
      </c>
      <c r="E293" s="13">
        <v>36245.4</v>
      </c>
      <c r="F293" s="13">
        <v>29024.9</v>
      </c>
      <c r="G293" s="13">
        <f t="shared" si="15"/>
        <v>80.078851385279236</v>
      </c>
    </row>
    <row r="294" spans="1:7" ht="13.15" customHeight="1" x14ac:dyDescent="0.2">
      <c r="A294" s="10" t="s">
        <v>210</v>
      </c>
      <c r="B294" s="11" t="s">
        <v>277</v>
      </c>
      <c r="C294" s="12" t="s">
        <v>158</v>
      </c>
      <c r="D294" s="13">
        <v>160850.6</v>
      </c>
      <c r="E294" s="13">
        <v>0</v>
      </c>
      <c r="F294" s="13">
        <v>0</v>
      </c>
      <c r="G294" s="13"/>
    </row>
    <row r="295" spans="1:7" ht="38.25" hidden="1" x14ac:dyDescent="0.2">
      <c r="A295" s="10" t="s">
        <v>210</v>
      </c>
      <c r="B295" s="11" t="s">
        <v>265</v>
      </c>
      <c r="C295" s="32" t="s">
        <v>259</v>
      </c>
      <c r="D295" s="13">
        <v>0</v>
      </c>
      <c r="E295" s="13">
        <v>0</v>
      </c>
      <c r="F295" s="13">
        <v>0</v>
      </c>
      <c r="G295" s="13"/>
    </row>
    <row r="296" spans="1:7" ht="38.25" x14ac:dyDescent="0.2">
      <c r="A296" s="10" t="s">
        <v>210</v>
      </c>
      <c r="B296" s="33" t="s">
        <v>260</v>
      </c>
      <c r="C296" s="32" t="s">
        <v>261</v>
      </c>
      <c r="D296" s="13">
        <v>0</v>
      </c>
      <c r="E296" s="13">
        <v>-76.5</v>
      </c>
      <c r="F296" s="13">
        <v>-76.5</v>
      </c>
      <c r="G296" s="13">
        <f t="shared" si="15"/>
        <v>100</v>
      </c>
    </row>
    <row r="297" spans="1:7" ht="25.5" x14ac:dyDescent="0.2">
      <c r="A297" s="10" t="s">
        <v>210</v>
      </c>
      <c r="B297" s="33" t="s">
        <v>262</v>
      </c>
      <c r="C297" s="32" t="s">
        <v>263</v>
      </c>
      <c r="D297" s="13">
        <v>0</v>
      </c>
      <c r="E297" s="13">
        <v>-194.4</v>
      </c>
      <c r="F297" s="13">
        <v>-194.4</v>
      </c>
      <c r="G297" s="13">
        <f t="shared" si="15"/>
        <v>100</v>
      </c>
    </row>
    <row r="298" spans="1:7" ht="26.45" customHeight="1" x14ac:dyDescent="0.2">
      <c r="A298" s="10" t="s">
        <v>210</v>
      </c>
      <c r="B298" s="11" t="s">
        <v>270</v>
      </c>
      <c r="C298" s="12" t="s">
        <v>152</v>
      </c>
      <c r="D298" s="13">
        <v>0</v>
      </c>
      <c r="E298" s="13">
        <v>-1197.3</v>
      </c>
      <c r="F298" s="13">
        <v>-1197.3</v>
      </c>
      <c r="G298" s="13">
        <f t="shared" si="15"/>
        <v>100</v>
      </c>
    </row>
    <row r="299" spans="1:7" s="9" customFormat="1" ht="13.15" customHeight="1" x14ac:dyDescent="0.2">
      <c r="A299" s="5" t="s">
        <v>220</v>
      </c>
      <c r="B299" s="11"/>
      <c r="C299" s="7" t="s">
        <v>221</v>
      </c>
      <c r="D299" s="8">
        <f t="shared" ref="D299:F299" si="16">D300</f>
        <v>4.2</v>
      </c>
      <c r="E299" s="8">
        <f t="shared" si="16"/>
        <v>4.2</v>
      </c>
      <c r="F299" s="8">
        <f t="shared" si="16"/>
        <v>8.4</v>
      </c>
      <c r="G299" s="8">
        <f t="shared" si="15"/>
        <v>200</v>
      </c>
    </row>
    <row r="300" spans="1:7" ht="38.25" x14ac:dyDescent="0.2">
      <c r="A300" s="10" t="s">
        <v>220</v>
      </c>
      <c r="B300" s="33" t="s">
        <v>248</v>
      </c>
      <c r="C300" s="32" t="s">
        <v>249</v>
      </c>
      <c r="D300" s="13">
        <v>4.2</v>
      </c>
      <c r="E300" s="13">
        <v>4.2</v>
      </c>
      <c r="F300" s="13">
        <v>8.4</v>
      </c>
      <c r="G300" s="13">
        <f t="shared" si="15"/>
        <v>200</v>
      </c>
    </row>
    <row r="301" spans="1:7" s="9" customFormat="1" ht="26.45" customHeight="1" x14ac:dyDescent="0.2">
      <c r="A301" s="5" t="s">
        <v>222</v>
      </c>
      <c r="B301" s="11" t="s">
        <v>17</v>
      </c>
      <c r="C301" s="7" t="s">
        <v>223</v>
      </c>
      <c r="D301" s="8">
        <f t="shared" ref="D301:F301" si="17">D302</f>
        <v>13</v>
      </c>
      <c r="E301" s="8">
        <f t="shared" si="17"/>
        <v>13</v>
      </c>
      <c r="F301" s="8">
        <f t="shared" si="17"/>
        <v>11.8</v>
      </c>
      <c r="G301" s="8">
        <f t="shared" si="15"/>
        <v>90.769230769230774</v>
      </c>
    </row>
    <row r="302" spans="1:7" ht="38.25" x14ac:dyDescent="0.2">
      <c r="A302" s="10" t="s">
        <v>222</v>
      </c>
      <c r="B302" s="33" t="s">
        <v>248</v>
      </c>
      <c r="C302" s="32" t="s">
        <v>249</v>
      </c>
      <c r="D302" s="13">
        <v>13</v>
      </c>
      <c r="E302" s="13">
        <v>13</v>
      </c>
      <c r="F302" s="13">
        <v>11.8</v>
      </c>
      <c r="G302" s="13">
        <f t="shared" si="15"/>
        <v>90.769230769230774</v>
      </c>
    </row>
    <row r="303" spans="1:7" s="9" customFormat="1" ht="13.15" customHeight="1" x14ac:dyDescent="0.2">
      <c r="A303" s="5" t="s">
        <v>224</v>
      </c>
      <c r="B303" s="11" t="s">
        <v>17</v>
      </c>
      <c r="C303" s="7" t="s">
        <v>225</v>
      </c>
      <c r="D303" s="8">
        <f>SUM(D304:D327)</f>
        <v>694657.9</v>
      </c>
      <c r="E303" s="8">
        <f>SUM(E304:E327)</f>
        <v>739405.20000000007</v>
      </c>
      <c r="F303" s="8">
        <f t="shared" ref="F303" si="18">SUM(F304:F327)</f>
        <v>670992.79999999993</v>
      </c>
      <c r="G303" s="8">
        <f t="shared" si="15"/>
        <v>90.747644187517196</v>
      </c>
    </row>
    <row r="304" spans="1:7" ht="76.5" x14ac:dyDescent="0.2">
      <c r="A304" s="10" t="s">
        <v>224</v>
      </c>
      <c r="B304" s="11" t="s">
        <v>226</v>
      </c>
      <c r="C304" s="22" t="s">
        <v>227</v>
      </c>
      <c r="D304" s="13">
        <v>137.6</v>
      </c>
      <c r="E304" s="13">
        <v>137.6</v>
      </c>
      <c r="F304" s="13">
        <v>196.7</v>
      </c>
      <c r="G304" s="13">
        <f t="shared" si="15"/>
        <v>142.95058139534885</v>
      </c>
    </row>
    <row r="305" spans="1:7" ht="51" x14ac:dyDescent="0.2">
      <c r="A305" s="10" t="s">
        <v>224</v>
      </c>
      <c r="B305" s="11" t="s">
        <v>181</v>
      </c>
      <c r="C305" s="12" t="s">
        <v>182</v>
      </c>
      <c r="D305" s="13">
        <v>0</v>
      </c>
      <c r="E305" s="13">
        <v>180.1</v>
      </c>
      <c r="F305" s="13">
        <v>0</v>
      </c>
      <c r="G305" s="13">
        <f t="shared" si="15"/>
        <v>0</v>
      </c>
    </row>
    <row r="306" spans="1:7" ht="51" x14ac:dyDescent="0.2">
      <c r="A306" s="10" t="s">
        <v>224</v>
      </c>
      <c r="B306" s="11" t="s">
        <v>246</v>
      </c>
      <c r="C306" s="12" t="s">
        <v>247</v>
      </c>
      <c r="D306" s="13">
        <v>0</v>
      </c>
      <c r="E306" s="13">
        <v>593.1</v>
      </c>
      <c r="F306" s="13">
        <v>593.1</v>
      </c>
      <c r="G306" s="13">
        <f t="shared" si="15"/>
        <v>100</v>
      </c>
    </row>
    <row r="307" spans="1:7" ht="38.25" x14ac:dyDescent="0.2">
      <c r="A307" s="10" t="s">
        <v>224</v>
      </c>
      <c r="B307" s="33" t="s">
        <v>248</v>
      </c>
      <c r="C307" s="32" t="s">
        <v>249</v>
      </c>
      <c r="D307" s="13">
        <v>198.3</v>
      </c>
      <c r="E307" s="13">
        <v>44.2</v>
      </c>
      <c r="F307" s="13">
        <v>45.7</v>
      </c>
      <c r="G307" s="13">
        <f t="shared" si="15"/>
        <v>103.39366515837105</v>
      </c>
    </row>
    <row r="308" spans="1:7" ht="51" x14ac:dyDescent="0.2">
      <c r="A308" s="10" t="s">
        <v>224</v>
      </c>
      <c r="B308" s="35" t="s">
        <v>187</v>
      </c>
      <c r="C308" s="37" t="s">
        <v>264</v>
      </c>
      <c r="D308" s="13">
        <v>0</v>
      </c>
      <c r="E308" s="13">
        <v>0</v>
      </c>
      <c r="F308" s="13">
        <v>-39.200000000000003</v>
      </c>
      <c r="G308" s="13"/>
    </row>
    <row r="309" spans="1:7" ht="38.25" x14ac:dyDescent="0.2">
      <c r="A309" s="10" t="s">
        <v>224</v>
      </c>
      <c r="B309" s="35" t="s">
        <v>313</v>
      </c>
      <c r="C309" s="37" t="s">
        <v>311</v>
      </c>
      <c r="D309" s="13">
        <v>42.7</v>
      </c>
      <c r="E309" s="13">
        <v>42.7</v>
      </c>
      <c r="F309" s="13">
        <v>0</v>
      </c>
      <c r="G309" s="13">
        <f t="shared" si="15"/>
        <v>0</v>
      </c>
    </row>
    <row r="310" spans="1:7" ht="51" x14ac:dyDescent="0.2">
      <c r="A310" s="10" t="s">
        <v>224</v>
      </c>
      <c r="B310" s="35" t="s">
        <v>356</v>
      </c>
      <c r="C310" s="37" t="s">
        <v>355</v>
      </c>
      <c r="D310" s="13">
        <v>406.7</v>
      </c>
      <c r="E310" s="13">
        <v>1646.6</v>
      </c>
      <c r="F310" s="13">
        <v>1969.5</v>
      </c>
      <c r="G310" s="13">
        <f t="shared" si="15"/>
        <v>119.61010567229444</v>
      </c>
    </row>
    <row r="311" spans="1:7" ht="44.45" customHeight="1" x14ac:dyDescent="0.2">
      <c r="A311" s="10" t="s">
        <v>224</v>
      </c>
      <c r="B311" s="35" t="s">
        <v>369</v>
      </c>
      <c r="C311" s="37" t="s">
        <v>367</v>
      </c>
      <c r="D311" s="13">
        <v>406.7</v>
      </c>
      <c r="E311" s="13">
        <v>406.7</v>
      </c>
      <c r="F311" s="13">
        <v>54</v>
      </c>
      <c r="G311" s="13">
        <f t="shared" si="15"/>
        <v>13.277600196705189</v>
      </c>
    </row>
    <row r="312" spans="1:7" ht="102" x14ac:dyDescent="0.2">
      <c r="A312" s="40" t="s">
        <v>224</v>
      </c>
      <c r="B312" s="41" t="s">
        <v>382</v>
      </c>
      <c r="C312" s="37" t="s">
        <v>381</v>
      </c>
      <c r="D312" s="13">
        <v>1239.9000000000001</v>
      </c>
      <c r="E312" s="13">
        <v>0</v>
      </c>
      <c r="F312" s="13">
        <v>0</v>
      </c>
      <c r="G312" s="13"/>
    </row>
    <row r="313" spans="1:7" ht="63.75" x14ac:dyDescent="0.2">
      <c r="A313" s="40" t="s">
        <v>224</v>
      </c>
      <c r="B313" s="35" t="s">
        <v>370</v>
      </c>
      <c r="C313" s="37" t="s">
        <v>368</v>
      </c>
      <c r="D313" s="13">
        <v>0</v>
      </c>
      <c r="E313" s="13">
        <v>0</v>
      </c>
      <c r="F313" s="13">
        <v>5</v>
      </c>
      <c r="G313" s="13"/>
    </row>
    <row r="314" spans="1:7" ht="63.75" x14ac:dyDescent="0.2">
      <c r="A314" s="40" t="s">
        <v>224</v>
      </c>
      <c r="B314" s="35" t="s">
        <v>471</v>
      </c>
      <c r="C314" s="37" t="s">
        <v>470</v>
      </c>
      <c r="D314" s="13">
        <v>0</v>
      </c>
      <c r="E314" s="13">
        <v>0</v>
      </c>
      <c r="F314" s="13">
        <v>-7.2</v>
      </c>
      <c r="G314" s="13"/>
    </row>
    <row r="315" spans="1:7" ht="42" customHeight="1" x14ac:dyDescent="0.2">
      <c r="A315" s="40" t="s">
        <v>224</v>
      </c>
      <c r="B315" s="47" t="s">
        <v>316</v>
      </c>
      <c r="C315" s="39" t="s">
        <v>315</v>
      </c>
      <c r="D315" s="13">
        <v>1008.6</v>
      </c>
      <c r="E315" s="13">
        <v>1008.6</v>
      </c>
      <c r="F315" s="13">
        <v>826.3</v>
      </c>
      <c r="G315" s="13">
        <f t="shared" si="15"/>
        <v>81.925441205631572</v>
      </c>
    </row>
    <row r="316" spans="1:7" x14ac:dyDescent="0.2">
      <c r="A316" s="10" t="s">
        <v>224</v>
      </c>
      <c r="B316" s="33" t="s">
        <v>163</v>
      </c>
      <c r="C316" s="32" t="s">
        <v>164</v>
      </c>
      <c r="D316" s="13">
        <v>0</v>
      </c>
      <c r="E316" s="13">
        <v>0</v>
      </c>
      <c r="F316" s="13">
        <v>22.9</v>
      </c>
      <c r="G316" s="13"/>
    </row>
    <row r="317" spans="1:7" x14ac:dyDescent="0.2">
      <c r="A317" s="10" t="s">
        <v>224</v>
      </c>
      <c r="B317" s="11" t="s">
        <v>200</v>
      </c>
      <c r="C317" s="12" t="s">
        <v>201</v>
      </c>
      <c r="D317" s="13">
        <v>5040.3</v>
      </c>
      <c r="E317" s="13">
        <v>4860.2</v>
      </c>
      <c r="F317" s="13">
        <v>3224.1</v>
      </c>
      <c r="G317" s="13">
        <f t="shared" si="15"/>
        <v>66.336776264351258</v>
      </c>
    </row>
    <row r="318" spans="1:7" ht="38.25" x14ac:dyDescent="0.2">
      <c r="A318" s="10" t="s">
        <v>224</v>
      </c>
      <c r="B318" s="11" t="s">
        <v>286</v>
      </c>
      <c r="C318" s="12" t="s">
        <v>228</v>
      </c>
      <c r="D318" s="13">
        <v>61903.7</v>
      </c>
      <c r="E318" s="13">
        <v>61695.3</v>
      </c>
      <c r="F318" s="13">
        <v>57993.9</v>
      </c>
      <c r="G318" s="13">
        <f t="shared" si="15"/>
        <v>94.000515436346049</v>
      </c>
    </row>
    <row r="319" spans="1:7" ht="26.45" hidden="1" customHeight="1" x14ac:dyDescent="0.2">
      <c r="A319" s="10" t="s">
        <v>224</v>
      </c>
      <c r="B319" s="11" t="s">
        <v>287</v>
      </c>
      <c r="C319" s="12" t="s">
        <v>232</v>
      </c>
      <c r="D319" s="13">
        <v>0</v>
      </c>
      <c r="E319" s="13">
        <v>0</v>
      </c>
      <c r="F319" s="13">
        <v>0</v>
      </c>
      <c r="G319" s="13"/>
    </row>
    <row r="320" spans="1:7" ht="26.45" customHeight="1" x14ac:dyDescent="0.2">
      <c r="A320" s="10" t="s">
        <v>224</v>
      </c>
      <c r="B320" s="11" t="s">
        <v>384</v>
      </c>
      <c r="C320" s="12" t="s">
        <v>383</v>
      </c>
      <c r="D320" s="13">
        <v>6425.9</v>
      </c>
      <c r="E320" s="13">
        <v>6425.9</v>
      </c>
      <c r="F320" s="13">
        <v>5952.1</v>
      </c>
      <c r="G320" s="13">
        <f t="shared" si="15"/>
        <v>92.62671376772127</v>
      </c>
    </row>
    <row r="321" spans="1:7" ht="13.15" customHeight="1" x14ac:dyDescent="0.2">
      <c r="A321" s="10" t="s">
        <v>224</v>
      </c>
      <c r="B321" s="11" t="s">
        <v>272</v>
      </c>
      <c r="C321" s="12" t="s">
        <v>148</v>
      </c>
      <c r="D321" s="13">
        <v>516389.6</v>
      </c>
      <c r="E321" s="13">
        <v>578895.80000000005</v>
      </c>
      <c r="F321" s="13">
        <v>527954.69999999995</v>
      </c>
      <c r="G321" s="13">
        <f t="shared" si="15"/>
        <v>91.200298913897797</v>
      </c>
    </row>
    <row r="322" spans="1:7" ht="26.45" customHeight="1" x14ac:dyDescent="0.2">
      <c r="A322" s="10" t="s">
        <v>224</v>
      </c>
      <c r="B322" s="11" t="s">
        <v>273</v>
      </c>
      <c r="C322" s="12" t="s">
        <v>157</v>
      </c>
      <c r="D322" s="13">
        <v>1457.9</v>
      </c>
      <c r="E322" s="13">
        <v>2363.5</v>
      </c>
      <c r="F322" s="13">
        <v>2363.5</v>
      </c>
      <c r="G322" s="13">
        <f t="shared" si="15"/>
        <v>100</v>
      </c>
    </row>
    <row r="323" spans="1:7" ht="18.600000000000001" customHeight="1" x14ac:dyDescent="0.2">
      <c r="A323" s="10" t="s">
        <v>224</v>
      </c>
      <c r="B323" s="11" t="s">
        <v>276</v>
      </c>
      <c r="C323" s="12" t="s">
        <v>149</v>
      </c>
      <c r="D323" s="13">
        <v>100000</v>
      </c>
      <c r="E323" s="13">
        <v>81091.399999999994</v>
      </c>
      <c r="F323" s="13">
        <v>69824.2</v>
      </c>
      <c r="G323" s="13">
        <f t="shared" si="15"/>
        <v>86.105554966371272</v>
      </c>
    </row>
    <row r="324" spans="1:7" ht="26.45" customHeight="1" x14ac:dyDescent="0.2">
      <c r="A324" s="10" t="s">
        <v>224</v>
      </c>
      <c r="B324" s="11" t="s">
        <v>374</v>
      </c>
      <c r="C324" s="12" t="s">
        <v>373</v>
      </c>
      <c r="D324" s="13">
        <v>0</v>
      </c>
      <c r="E324" s="13">
        <v>810.6</v>
      </c>
      <c r="F324" s="13">
        <v>810.6</v>
      </c>
      <c r="G324" s="13">
        <f t="shared" si="15"/>
        <v>100</v>
      </c>
    </row>
    <row r="325" spans="1:7" x14ac:dyDescent="0.2">
      <c r="A325" s="10" t="s">
        <v>224</v>
      </c>
      <c r="B325" s="33" t="s">
        <v>277</v>
      </c>
      <c r="C325" s="32" t="s">
        <v>158</v>
      </c>
      <c r="D325" s="13">
        <f>1146.6-1146.6</f>
        <v>0</v>
      </c>
      <c r="E325" s="13">
        <v>1284.3</v>
      </c>
      <c r="F325" s="13">
        <v>1284.3</v>
      </c>
      <c r="G325" s="13">
        <f t="shared" si="15"/>
        <v>100</v>
      </c>
    </row>
    <row r="326" spans="1:7" ht="38.25" x14ac:dyDescent="0.2">
      <c r="A326" s="10" t="s">
        <v>224</v>
      </c>
      <c r="B326" s="11" t="s">
        <v>288</v>
      </c>
      <c r="C326" s="12" t="s">
        <v>229</v>
      </c>
      <c r="D326" s="13">
        <v>0</v>
      </c>
      <c r="E326" s="13">
        <v>-1075.5999999999999</v>
      </c>
      <c r="F326" s="13">
        <v>-1075.5999999999999</v>
      </c>
      <c r="G326" s="13">
        <f t="shared" si="15"/>
        <v>100</v>
      </c>
    </row>
    <row r="327" spans="1:7" ht="26.45" customHeight="1" x14ac:dyDescent="0.2">
      <c r="A327" s="10" t="s">
        <v>224</v>
      </c>
      <c r="B327" s="11" t="s">
        <v>270</v>
      </c>
      <c r="C327" s="12" t="s">
        <v>152</v>
      </c>
      <c r="D327" s="13">
        <v>0</v>
      </c>
      <c r="E327" s="13">
        <v>-1005.8</v>
      </c>
      <c r="F327" s="13">
        <v>-1005.8</v>
      </c>
      <c r="G327" s="13">
        <f t="shared" si="15"/>
        <v>100</v>
      </c>
    </row>
    <row r="328" spans="1:7" ht="13.15" customHeight="1" x14ac:dyDescent="0.2">
      <c r="A328" s="23" t="s">
        <v>17</v>
      </c>
      <c r="B328" s="27"/>
      <c r="C328" s="27" t="s">
        <v>230</v>
      </c>
      <c r="D328" s="19">
        <f>D13+D19+D27+D35+D94+D96+D105+D115+D130+D175+D187+D205+D213+D254+D262+D299+D301+D303</f>
        <v>5884998.4000000004</v>
      </c>
      <c r="E328" s="19">
        <f>E13+E24+E27+E29+E31+E33+E35+E89+E91+E94+E111+E175+E187+E205+E213+E254+E262+E301+E303+E19+E299+E105+E99+E115+E130+E96+E103</f>
        <v>7129525.2000000002</v>
      </c>
      <c r="F328" s="19">
        <f>F13+F24+F27+F29+F31+F33+F35+F89+F91+F94+F111+F175+F187+F205+F213+F254+F262+F301+F303+F19+F299+F105+F99+F115+F130+F96+F103+F101</f>
        <v>6789725.3999999994</v>
      </c>
      <c r="G328" s="19">
        <f t="shared" si="15"/>
        <v>95.233907020905121</v>
      </c>
    </row>
    <row r="329" spans="1:7" x14ac:dyDescent="0.2">
      <c r="A329" s="28"/>
    </row>
    <row r="330" spans="1:7" x14ac:dyDescent="0.2">
      <c r="A330" s="28"/>
      <c r="F330" s="26"/>
    </row>
    <row r="331" spans="1:7" x14ac:dyDescent="0.2">
      <c r="A331" s="28"/>
    </row>
    <row r="332" spans="1:7" x14ac:dyDescent="0.2">
      <c r="A332" s="28"/>
    </row>
    <row r="333" spans="1:7" x14ac:dyDescent="0.2">
      <c r="A333" s="28"/>
    </row>
    <row r="334" spans="1:7" x14ac:dyDescent="0.2">
      <c r="A334" s="28"/>
    </row>
    <row r="335" spans="1:7" x14ac:dyDescent="0.2">
      <c r="A335" s="28"/>
    </row>
    <row r="336" spans="1:7" x14ac:dyDescent="0.2">
      <c r="A336" s="28"/>
    </row>
    <row r="337" spans="1:1" x14ac:dyDescent="0.2">
      <c r="A337" s="28"/>
    </row>
    <row r="338" spans="1:1" x14ac:dyDescent="0.2">
      <c r="A338" s="28"/>
    </row>
    <row r="339" spans="1:1" x14ac:dyDescent="0.2">
      <c r="A339" s="28"/>
    </row>
    <row r="340" spans="1:1" x14ac:dyDescent="0.2">
      <c r="A340" s="28"/>
    </row>
    <row r="341" spans="1:1" x14ac:dyDescent="0.2">
      <c r="A341" s="28"/>
    </row>
    <row r="342" spans="1:1" x14ac:dyDescent="0.2">
      <c r="A342" s="28"/>
    </row>
    <row r="343" spans="1:1" x14ac:dyDescent="0.2">
      <c r="A343" s="28"/>
    </row>
    <row r="344" spans="1:1" x14ac:dyDescent="0.2">
      <c r="A344" s="28"/>
    </row>
    <row r="345" spans="1:1" x14ac:dyDescent="0.2">
      <c r="A345" s="28"/>
    </row>
    <row r="346" spans="1:1" x14ac:dyDescent="0.2">
      <c r="A346" s="28"/>
    </row>
    <row r="347" spans="1:1" x14ac:dyDescent="0.2">
      <c r="A347" s="28"/>
    </row>
    <row r="348" spans="1:1" x14ac:dyDescent="0.2">
      <c r="A348" s="28"/>
    </row>
    <row r="349" spans="1:1" x14ac:dyDescent="0.2">
      <c r="A349" s="28"/>
    </row>
    <row r="350" spans="1:1" x14ac:dyDescent="0.2">
      <c r="A350" s="28"/>
    </row>
    <row r="351" spans="1:1" x14ac:dyDescent="0.2">
      <c r="A351" s="28"/>
    </row>
    <row r="352" spans="1:1" x14ac:dyDescent="0.2">
      <c r="A352" s="28"/>
    </row>
    <row r="353" spans="1:1" x14ac:dyDescent="0.2">
      <c r="A353" s="28"/>
    </row>
    <row r="354" spans="1:1" x14ac:dyDescent="0.2">
      <c r="A354" s="28"/>
    </row>
    <row r="355" spans="1:1" x14ac:dyDescent="0.2">
      <c r="A355" s="28"/>
    </row>
    <row r="356" spans="1:1" x14ac:dyDescent="0.2">
      <c r="A356" s="28"/>
    </row>
    <row r="357" spans="1:1" x14ac:dyDescent="0.2">
      <c r="A357" s="28"/>
    </row>
    <row r="358" spans="1:1" x14ac:dyDescent="0.2">
      <c r="A358" s="28"/>
    </row>
    <row r="359" spans="1:1" x14ac:dyDescent="0.2">
      <c r="A359" s="28"/>
    </row>
    <row r="360" spans="1:1" x14ac:dyDescent="0.2">
      <c r="A360" s="28"/>
    </row>
    <row r="361" spans="1:1" x14ac:dyDescent="0.2">
      <c r="A361" s="28"/>
    </row>
    <row r="362" spans="1:1" x14ac:dyDescent="0.2">
      <c r="A362" s="28"/>
    </row>
    <row r="363" spans="1:1" x14ac:dyDescent="0.2">
      <c r="A363" s="28"/>
    </row>
    <row r="364" spans="1:1" x14ac:dyDescent="0.2">
      <c r="A364" s="28"/>
    </row>
    <row r="365" spans="1:1" x14ac:dyDescent="0.2">
      <c r="A365" s="28"/>
    </row>
    <row r="366" spans="1:1" x14ac:dyDescent="0.2">
      <c r="A366" s="28"/>
    </row>
    <row r="367" spans="1:1" x14ac:dyDescent="0.2">
      <c r="A367" s="28"/>
    </row>
    <row r="368" spans="1:1" x14ac:dyDescent="0.2">
      <c r="A368" s="28"/>
    </row>
    <row r="369" spans="1:1" x14ac:dyDescent="0.2">
      <c r="A369" s="28"/>
    </row>
    <row r="370" spans="1:1" x14ac:dyDescent="0.2">
      <c r="A370" s="28"/>
    </row>
    <row r="371" spans="1:1" x14ac:dyDescent="0.2">
      <c r="A371" s="28"/>
    </row>
    <row r="372" spans="1:1" x14ac:dyDescent="0.2">
      <c r="A372" s="28"/>
    </row>
    <row r="373" spans="1:1" x14ac:dyDescent="0.2">
      <c r="A373" s="28"/>
    </row>
  </sheetData>
  <mergeCells count="14">
    <mergeCell ref="E8:G8"/>
    <mergeCell ref="A9:B10"/>
    <mergeCell ref="C9:C11"/>
    <mergeCell ref="D9:G9"/>
    <mergeCell ref="D10:D11"/>
    <mergeCell ref="E10:E11"/>
    <mergeCell ref="F10:F11"/>
    <mergeCell ref="G10:G11"/>
    <mergeCell ref="A7:G7"/>
    <mergeCell ref="D1:G1"/>
    <mergeCell ref="D2:G2"/>
    <mergeCell ref="D3:G3"/>
    <mergeCell ref="D4:G4"/>
    <mergeCell ref="D5:G5"/>
  </mergeCells>
  <pageMargins left="0.39370078740157483" right="0.19685039370078741" top="0.23622047244094491" bottom="0.19685039370078741" header="0.15748031496062992" footer="0.23622047244094491"/>
  <pageSetup paperSize="9" scale="71" fitToHeight="10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Форма К-1</vt:lpstr>
      <vt:lpstr>'Форма К-1'!Заголовки_для_печати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2902</dc:creator>
  <cp:lastModifiedBy>Бычина Юлия Аликовна</cp:lastModifiedBy>
  <cp:lastPrinted>2021-03-30T08:27:41Z</cp:lastPrinted>
  <dcterms:created xsi:type="dcterms:W3CDTF">2018-04-25T11:47:13Z</dcterms:created>
  <dcterms:modified xsi:type="dcterms:W3CDTF">2021-05-25T13:24:48Z</dcterms:modified>
</cp:coreProperties>
</file>