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80" windowWidth="20700" windowHeight="9855" tabRatio="623"/>
  </bookViews>
  <sheets>
    <sheet name="Рейтинг " sheetId="69" r:id="rId1"/>
    <sheet name="Администрация" sheetId="49" r:id="rId2"/>
    <sheet name="ФУАГ" sheetId="57" r:id="rId3"/>
    <sheet name="УИЗО" sheetId="58" r:id="rId4"/>
    <sheet name="УО" sheetId="59" r:id="rId5"/>
    <sheet name="КФКС" sheetId="60" r:id="rId6"/>
    <sheet name="УКультуры" sheetId="61" r:id="rId7"/>
    <sheet name="УБл" sheetId="62" r:id="rId8"/>
    <sheet name="КСП" sheetId="63" r:id="rId9"/>
    <sheet name="Дума" sheetId="64" r:id="rId10"/>
  </sheets>
  <definedNames>
    <definedName name="_xlnm.Print_Area" localSheetId="1">Администрация!$A$1:$F$36</definedName>
    <definedName name="_xlnm.Print_Area" localSheetId="9">Дума!$A$1:$F$36</definedName>
    <definedName name="_xlnm.Print_Area" localSheetId="8">КСП!$A$1:$F$36</definedName>
    <definedName name="_xlnm.Print_Area" localSheetId="5">КФКС!$A$1:$F$36</definedName>
    <definedName name="_xlnm.Print_Area" localSheetId="7">УБл!$A$1:$F$36</definedName>
    <definedName name="_xlnm.Print_Area" localSheetId="3">УИЗО!$A$1:$F$36</definedName>
    <definedName name="_xlnm.Print_Area" localSheetId="6">УКультуры!$A$1:$F$36</definedName>
    <definedName name="_xlnm.Print_Area" localSheetId="4">УО!$A$1:$F$36</definedName>
    <definedName name="_xlnm.Print_Area" localSheetId="2">ФУАГ!$A$1:$F$36</definedName>
  </definedNames>
  <calcPr calcId="144525"/>
</workbook>
</file>

<file path=xl/calcChain.xml><?xml version="1.0" encoding="utf-8"?>
<calcChain xmlns="http://schemas.openxmlformats.org/spreadsheetml/2006/main">
  <c r="K19" i="69"/>
  <c r="J19"/>
  <c r="I19"/>
  <c r="H19"/>
  <c r="G19"/>
  <c r="F19"/>
  <c r="E19"/>
  <c r="D19"/>
  <c r="C19"/>
  <c r="B19"/>
  <c r="L19" s="1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M17" s="1"/>
  <c r="B17"/>
  <c r="L17" s="1"/>
  <c r="K16"/>
  <c r="J16"/>
  <c r="I16"/>
  <c r="H16"/>
  <c r="G16"/>
  <c r="F16"/>
  <c r="E16"/>
  <c r="D16"/>
  <c r="L16" s="1"/>
  <c r="C16"/>
  <c r="B16"/>
  <c r="K15"/>
  <c r="J15"/>
  <c r="I15"/>
  <c r="H15"/>
  <c r="G15"/>
  <c r="F15"/>
  <c r="E15"/>
  <c r="D15"/>
  <c r="C15"/>
  <c r="B15"/>
  <c r="K14"/>
  <c r="I14"/>
  <c r="H14"/>
  <c r="G14"/>
  <c r="F14"/>
  <c r="E14"/>
  <c r="D14"/>
  <c r="C14"/>
  <c r="B14"/>
  <c r="L14" s="1"/>
  <c r="K13"/>
  <c r="I13"/>
  <c r="H13"/>
  <c r="G13"/>
  <c r="F13"/>
  <c r="E13"/>
  <c r="D13"/>
  <c r="C13"/>
  <c r="B13"/>
  <c r="L13" s="1"/>
  <c r="K12"/>
  <c r="J12"/>
  <c r="I12"/>
  <c r="G12"/>
  <c r="F12"/>
  <c r="E12"/>
  <c r="D12"/>
  <c r="C12"/>
  <c r="B12"/>
  <c r="K11"/>
  <c r="J11"/>
  <c r="I11"/>
  <c r="H11"/>
  <c r="G11"/>
  <c r="F11"/>
  <c r="E11"/>
  <c r="M11" s="1"/>
  <c r="D11"/>
  <c r="L11" s="1"/>
  <c r="C11"/>
  <c r="B11"/>
  <c r="M13" l="1"/>
  <c r="L12"/>
  <c r="L15"/>
  <c r="N15" s="1"/>
  <c r="L18"/>
  <c r="M12"/>
  <c r="M14"/>
  <c r="M16"/>
  <c r="N16" s="1"/>
  <c r="M18"/>
  <c r="M19"/>
  <c r="N18"/>
  <c r="F35" i="60"/>
  <c r="F6" i="59"/>
  <c r="E34" i="49"/>
  <c r="E31"/>
  <c r="E30"/>
  <c r="E23"/>
  <c r="E13"/>
  <c r="F13" s="1"/>
  <c r="E6"/>
  <c r="D35" i="61"/>
  <c r="E6"/>
  <c r="D19" i="64"/>
  <c r="D18"/>
  <c r="D17"/>
  <c r="D16"/>
  <c r="D15"/>
  <c r="D14"/>
  <c r="D19" i="63"/>
  <c r="D18"/>
  <c r="D17"/>
  <c r="D16"/>
  <c r="D15"/>
  <c r="D14"/>
  <c r="E33" i="62" l="1"/>
  <c r="D35" i="64" l="1"/>
  <c r="E29"/>
  <c r="E28"/>
  <c r="E27" s="1"/>
  <c r="F27" s="1"/>
  <c r="E26"/>
  <c r="E25"/>
  <c r="E24"/>
  <c r="D21"/>
  <c r="D20"/>
  <c r="E12"/>
  <c r="E11"/>
  <c r="E10"/>
  <c r="E9"/>
  <c r="E8"/>
  <c r="E7"/>
  <c r="D21" i="63"/>
  <c r="D20"/>
  <c r="D35"/>
  <c r="E29"/>
  <c r="E28"/>
  <c r="E27" s="1"/>
  <c r="F27" s="1"/>
  <c r="E26"/>
  <c r="E25"/>
  <c r="E24"/>
  <c r="E12"/>
  <c r="E11"/>
  <c r="E10"/>
  <c r="E9"/>
  <c r="E8"/>
  <c r="E7"/>
  <c r="D35" i="62"/>
  <c r="E34"/>
  <c r="E32"/>
  <c r="E31"/>
  <c r="E29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E34" i="61"/>
  <c r="E33"/>
  <c r="E32"/>
  <c r="E31"/>
  <c r="E29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D35" i="60"/>
  <c r="E34"/>
  <c r="E33"/>
  <c r="E32"/>
  <c r="E31"/>
  <c r="E29"/>
  <c r="E28"/>
  <c r="E27"/>
  <c r="F27" s="1"/>
  <c r="E26"/>
  <c r="E25"/>
  <c r="E24"/>
  <c r="E22"/>
  <c r="E21"/>
  <c r="E20"/>
  <c r="E19"/>
  <c r="E18"/>
  <c r="E17"/>
  <c r="E16"/>
  <c r="E15"/>
  <c r="E14"/>
  <c r="E12"/>
  <c r="E11"/>
  <c r="E10"/>
  <c r="E9"/>
  <c r="E8"/>
  <c r="E7"/>
  <c r="E13" l="1"/>
  <c r="F13" s="1"/>
  <c r="E30" i="61"/>
  <c r="F30" s="1"/>
  <c r="E27"/>
  <c r="F27" s="1"/>
  <c r="E27" i="62"/>
  <c r="F27" s="1"/>
  <c r="E13" i="61"/>
  <c r="F13" s="1"/>
  <c r="F6"/>
  <c r="E23"/>
  <c r="F23" s="1"/>
  <c r="E30" i="60"/>
  <c r="F30" s="1"/>
  <c r="E6" i="63"/>
  <c r="F6" s="1"/>
  <c r="E23" i="62"/>
  <c r="F23" s="1"/>
  <c r="E6" i="60"/>
  <c r="F6" s="1"/>
  <c r="E6" i="64"/>
  <c r="F6" s="1"/>
  <c r="E6" i="62"/>
  <c r="F6" s="1"/>
  <c r="E13" i="64"/>
  <c r="F13" s="1"/>
  <c r="E13" i="63"/>
  <c r="F13" s="1"/>
  <c r="E23"/>
  <c r="F23" s="1"/>
  <c r="E23" i="64"/>
  <c r="F23" s="1"/>
  <c r="E23" i="60"/>
  <c r="F23" s="1"/>
  <c r="E13" i="62"/>
  <c r="F13" s="1"/>
  <c r="E30"/>
  <c r="F30" s="1"/>
  <c r="F35" i="61" l="1"/>
  <c r="F35" i="64"/>
  <c r="F35" i="63"/>
  <c r="F35" i="62"/>
  <c r="D35" i="59" l="1"/>
  <c r="E34"/>
  <c r="E33"/>
  <c r="E32"/>
  <c r="E31"/>
  <c r="E29"/>
  <c r="E27" s="1"/>
  <c r="F27" s="1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D35" i="58"/>
  <c r="E29"/>
  <c r="E27" s="1"/>
  <c r="F27" s="1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D35" i="57"/>
  <c r="E32"/>
  <c r="E26"/>
  <c r="E25"/>
  <c r="E24"/>
  <c r="E22"/>
  <c r="E21"/>
  <c r="E20"/>
  <c r="E19"/>
  <c r="E18"/>
  <c r="E17"/>
  <c r="E16"/>
  <c r="E15"/>
  <c r="E14"/>
  <c r="E12"/>
  <c r="E11"/>
  <c r="E10"/>
  <c r="E9"/>
  <c r="E8"/>
  <c r="E7"/>
  <c r="E6" l="1"/>
  <c r="E13"/>
  <c r="F13" s="1"/>
  <c r="E13" i="59"/>
  <c r="F13" s="1"/>
  <c r="E23" i="57"/>
  <c r="F23" s="1"/>
  <c r="E13" i="58"/>
  <c r="F13" s="1"/>
  <c r="E6"/>
  <c r="F6" s="1"/>
  <c r="E6" i="59"/>
  <c r="E30"/>
  <c r="F30" s="1"/>
  <c r="E23" i="58"/>
  <c r="F23" s="1"/>
  <c r="E23" i="59"/>
  <c r="F23" s="1"/>
  <c r="E30" i="58"/>
  <c r="F30" s="1"/>
  <c r="E30" i="57"/>
  <c r="F30" s="1"/>
  <c r="F35" l="1"/>
  <c r="F35" i="58"/>
  <c r="D35" i="49" l="1"/>
  <c r="E33"/>
  <c r="E32"/>
  <c r="E29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E27" l="1"/>
  <c r="F27" s="1"/>
  <c r="F30"/>
  <c r="F23"/>
  <c r="F6"/>
  <c r="F35" l="1"/>
</calcChain>
</file>

<file path=xl/sharedStrings.xml><?xml version="1.0" encoding="utf-8"?>
<sst xmlns="http://schemas.openxmlformats.org/spreadsheetml/2006/main" count="656" uniqueCount="95">
  <si>
    <t>№ п/п</t>
  </si>
  <si>
    <t>Наименование показателя</t>
  </si>
  <si>
    <t>Уровень выполнения показателя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</si>
  <si>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</si>
  <si>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</si>
  <si>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</si>
  <si>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</si>
  <si>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</si>
  <si>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</si>
  <si>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</si>
  <si>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</si>
  <si>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</si>
  <si>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</si>
  <si>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</si>
  <si>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</si>
  <si>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</si>
  <si>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</si>
  <si>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</si>
  <si>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</si>
  <si>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</si>
  <si>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</si>
  <si>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</si>
  <si>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</si>
  <si>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</si>
  <si>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</si>
  <si>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ИТОГО:</t>
  </si>
  <si>
    <t>Качество бюджетного планирования</t>
  </si>
  <si>
    <t>Качество подготовки обоснований бюджетных ассигнований</t>
  </si>
  <si>
    <t>3.3</t>
  </si>
  <si>
    <t>Администрация города Березники</t>
  </si>
  <si>
    <t>Удельный вес показателя (план)</t>
  </si>
  <si>
    <t>Значение показателя</t>
  </si>
  <si>
    <t>Значение по группе с учетом удельного веса</t>
  </si>
  <si>
    <t>5.3</t>
  </si>
  <si>
    <t>Своевременность исполнения бюджетных обязательств, подлежащих исполнению за счет средств бюджета муниципального образования</t>
  </si>
  <si>
    <t>Финансовое управление администрации города Березники</t>
  </si>
  <si>
    <t>Управление образования администрации города Березники</t>
  </si>
  <si>
    <t>Управление культуры администрации города Березники</t>
  </si>
  <si>
    <t>Управление благоустойства администрации города Березники</t>
  </si>
  <si>
    <t>1.</t>
  </si>
  <si>
    <t>Качество управления расходами</t>
  </si>
  <si>
    <t>Объем неисполненных бюджетных ассигнований на конец отчетного года</t>
  </si>
  <si>
    <t>Эффективное управление ГАБС просроченной кредиторской задолженностью, включая задолженность подведомственных ему муниципальных учреждений</t>
  </si>
  <si>
    <t>Эффективное управление ГАБС просроченной дебиторской задолженностью, включая задолженность подведомственных ему муниципальных учреждений</t>
  </si>
  <si>
    <t>Качество управления доходами</t>
  </si>
  <si>
    <t xml:space="preserve">Удельный вес невыясненных поступлений в общем объеме поступивших налоговых и неналоговых доходов, закрепленных за ГАБС </t>
  </si>
  <si>
    <t>Уровень исполнения плана по администрируемым ГАБС налоговым и неналоговым доходам</t>
  </si>
  <si>
    <t>Качество организации контроля и аудита</t>
  </si>
  <si>
    <t>Осуществление внутреннего финансового контроля и внутреннего финансового аудита</t>
  </si>
  <si>
    <t>Эффективность системы внутреннего финансового контроля и внутреннего финансового аудита</t>
  </si>
  <si>
    <t>Доля руководителей муниципальных учреждений, с которыми заключены трудовые договоры (эффективные контракты), предусматривающие достижение определенных показателей эффективности и результативности</t>
  </si>
  <si>
    <t>Удельный вес муниципальных учреждений, подведомственных ГАБС, разместивших информацию на официальном сайте Российской Федерации для размещения информации о государственных (муниципальных) учреждениях http://bus.gov.ru/ в соответствии с порядком, утвержденным Министерством финансов Российской Федерации</t>
  </si>
  <si>
    <r>
      <rPr>
        <b/>
        <sz val="12"/>
        <color theme="1"/>
        <rFont val="Times New Roman"/>
        <family val="1"/>
        <charset val="204"/>
      </rPr>
      <t xml:space="preserve">Расчет показателей характеризующих качество финансового менеджмента 
</t>
    </r>
    <r>
      <rPr>
        <sz val="12"/>
        <color theme="1"/>
        <rFont val="Times New Roman"/>
        <family val="1"/>
        <charset val="204"/>
      </rPr>
      <t xml:space="preserve">
</t>
    </r>
  </si>
  <si>
    <t>Березниковская городская Дума</t>
  </si>
  <si>
    <t>Наименование ГАБС</t>
  </si>
  <si>
    <t>Оценка показателя с учетом их веса</t>
  </si>
  <si>
    <t>Количество баллов</t>
  </si>
  <si>
    <t>Значение интеграль-ного показателя (факти-ческое от максималь-ного), %</t>
  </si>
  <si>
    <t>1.Качество бюджетного планирования</t>
  </si>
  <si>
    <t>2.Качество управления расходами</t>
  </si>
  <si>
    <t>3.Качество управления доходами</t>
  </si>
  <si>
    <t>4.Качество организации контроля и аудита</t>
  </si>
  <si>
    <t>Фактическое</t>
  </si>
  <si>
    <t xml:space="preserve">Результаты мониторинга качества финансового менеджмента </t>
  </si>
  <si>
    <t>Макс. возможное</t>
  </si>
  <si>
    <t>Своевременность исполнения судебных актов, с учетом подведомственных учреждений</t>
  </si>
  <si>
    <t>Результативность функционирования муниципальных учреждений</t>
  </si>
  <si>
    <t xml:space="preserve">Уровень исполнения расходов ГАБС </t>
  </si>
  <si>
    <t>Своевременность предоставления документов для постановки на учет бюджетных обязательств, подлежащих исполнению за счет средств бюджета муниципального образования</t>
  </si>
  <si>
    <t>2.7.</t>
  </si>
  <si>
    <t>Уровень контрактации расходов ГАБС</t>
  </si>
  <si>
    <t>2.8.</t>
  </si>
  <si>
    <t>Доля бюджетных ассигнований, подлежащих контрактации, включенных в план-график закупок</t>
  </si>
  <si>
    <t>2.9</t>
  </si>
  <si>
    <t>Изменение (рост/снижение) плана по налоговым и неналоговым доходам, закрепленным за ГАБС</t>
  </si>
  <si>
    <t>Доля муниципальных учреждений, подведомственных ГАБС, выполнивших муниципальное задание на оказание услуг (работ) в полном объеме</t>
  </si>
  <si>
    <t>Своевременность заключения договоров по оплате коммунальных услуг подведомственными муниципальными учреждениями</t>
  </si>
  <si>
    <t>5.4</t>
  </si>
  <si>
    <t>5.Результативность функционирования муниципальных учреждений</t>
  </si>
  <si>
    <t>Комитет по физической культуре и спорту администрации города Березники</t>
  </si>
  <si>
    <t>Управление благоустройства администрации города Березники</t>
  </si>
  <si>
    <t>Управление имущественных и земельных отношений администрации города Березники</t>
  </si>
  <si>
    <t>Контрольно-счетная палата муниципального образования 
«Город Березники»</t>
  </si>
  <si>
    <t>Управление имущественных и земельных отношений
администрации города Березники</t>
  </si>
  <si>
    <t>Контрольно-счетная палата муниципального образования «Город Березники»</t>
  </si>
  <si>
    <t>Оценка качества планирования бюджетных ассигнований</t>
  </si>
  <si>
    <t>Количество перемещений бюджетных ассигнований по обращениям ГАБС</t>
  </si>
  <si>
    <t>главных администраторов бюджетных средств муниципального образования «Город Березники» Пермского края</t>
  </si>
  <si>
    <t>главных распорядителей средств бюджета муниципального образования «Город Березники» Пермского края</t>
  </si>
  <si>
    <t>Своевременность представления фрагмента реестра расходных обязательств муниципального образования «Город Березники» Пермского края в Финансовое управление администрации города Березники (далее - ФУАГ)</t>
  </si>
  <si>
    <t>Качество представления фрагмента реестра расходных обязательств муниципального образования «Город Березники» Пермского края в ФУАГ</t>
  </si>
  <si>
    <t>Своевременность представления в ФУАГ обоснований бюджетных ассигнований, иных документов и материалов в соответствии 
с ежегодно утверждаемым муниципальным правовым актом администрации города о разработке прогноза социально-экономического развития муниципального образования «Город Березники» Пермского края и проекта бюджета муниципального образования «Город Березники» Пермского края (далее – бюджет муниципального образования) на очередной финансовый год и плановый период</t>
  </si>
  <si>
    <t>СПРАВОЧНО: от 100% до 85 % - высокий уровень; от 84% до 70 % - удовлетворительный уровень; менее 70% - неудовлетворительный уровень</t>
  </si>
  <si>
    <t xml:space="preserve"> </t>
  </si>
  <si>
    <t>за 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</si>
</sst>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/>
    <xf numFmtId="0" fontId="3" fillId="0" borderId="6" xfId="0" applyFont="1" applyBorder="1"/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0" xfId="0" applyFont="1"/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1" fillId="0" borderId="17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4" fontId="3" fillId="0" borderId="6" xfId="0" applyNumberFormat="1" applyFont="1" applyBorder="1"/>
    <xf numFmtId="4" fontId="0" fillId="0" borderId="0" xfId="0" applyNumberFormat="1"/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wrapText="1"/>
    </xf>
    <xf numFmtId="4" fontId="3" fillId="2" borderId="10" xfId="0" applyNumberFormat="1" applyFont="1" applyFill="1" applyBorder="1"/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" fontId="2" fillId="2" borderId="20" xfId="0" applyNumberFormat="1" applyFont="1" applyFill="1" applyBorder="1"/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/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wrapText="1"/>
    </xf>
    <xf numFmtId="4" fontId="2" fillId="4" borderId="16" xfId="0" applyNumberFormat="1" applyFont="1" applyFill="1" applyBorder="1" applyAlignment="1">
      <alignment wrapText="1"/>
    </xf>
    <xf numFmtId="4" fontId="2" fillId="4" borderId="18" xfId="0" applyNumberFormat="1" applyFont="1" applyFill="1" applyBorder="1"/>
    <xf numFmtId="49" fontId="2" fillId="4" borderId="8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wrapText="1"/>
    </xf>
    <xf numFmtId="4" fontId="2" fillId="4" borderId="14" xfId="0" applyNumberFormat="1" applyFont="1" applyFill="1" applyBorder="1" applyAlignment="1">
      <alignment wrapText="1"/>
    </xf>
    <xf numFmtId="4" fontId="2" fillId="4" borderId="20" xfId="0" applyNumberFormat="1" applyFont="1" applyFill="1" applyBorder="1"/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4" borderId="19" xfId="0" applyNumberFormat="1" applyFont="1" applyFill="1" applyBorder="1"/>
    <xf numFmtId="4" fontId="2" fillId="4" borderId="13" xfId="0" applyNumberFormat="1" applyFont="1" applyFill="1" applyBorder="1" applyAlignment="1">
      <alignment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4" fontId="3" fillId="4" borderId="10" xfId="0" applyNumberFormat="1" applyFont="1" applyFill="1" applyBorder="1"/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/>
    <xf numFmtId="0" fontId="6" fillId="0" borderId="0" xfId="0" applyFont="1"/>
    <xf numFmtId="14" fontId="2" fillId="0" borderId="1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/>
    <xf numFmtId="4" fontId="2" fillId="0" borderId="20" xfId="0" applyNumberFormat="1" applyFont="1" applyFill="1" applyBorder="1"/>
    <xf numFmtId="4" fontId="2" fillId="0" borderId="19" xfId="0" applyNumberFormat="1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2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Normal="100" zoomScaleSheetLayoutView="80" workbookViewId="0">
      <selection activeCell="P15" sqref="P15"/>
    </sheetView>
  </sheetViews>
  <sheetFormatPr defaultRowHeight="15"/>
  <cols>
    <col min="1" max="1" width="19.7109375" customWidth="1"/>
    <col min="2" max="2" width="10.28515625" customWidth="1"/>
    <col min="3" max="4" width="9.7109375" customWidth="1"/>
    <col min="5" max="5" width="10" customWidth="1"/>
    <col min="6" max="6" width="8.85546875" customWidth="1"/>
    <col min="7" max="7" width="9.7109375" customWidth="1"/>
    <col min="9" max="9" width="9.7109375" customWidth="1"/>
    <col min="11" max="11" width="9.7109375" customWidth="1"/>
    <col min="12" max="12" width="9.5703125" customWidth="1"/>
    <col min="13" max="13" width="9.7109375" customWidth="1"/>
    <col min="14" max="14" width="9.140625" style="26"/>
  </cols>
  <sheetData>
    <row r="1" spans="1:14" ht="15.6" customHeight="1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6" customHeight="1">
      <c r="A2" s="94" t="s">
        <v>87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.75">
      <c r="A3" s="95" t="s">
        <v>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4.9000000000000004" customHeight="1"/>
    <row r="5" spans="1:14" ht="18" customHeight="1">
      <c r="A5" s="96" t="s">
        <v>54</v>
      </c>
      <c r="B5" s="96" t="s">
        <v>55</v>
      </c>
      <c r="C5" s="96"/>
      <c r="D5" s="96"/>
      <c r="E5" s="96"/>
      <c r="F5" s="96"/>
      <c r="G5" s="96"/>
      <c r="H5" s="96"/>
      <c r="I5" s="96"/>
      <c r="J5" s="96"/>
      <c r="K5" s="96"/>
      <c r="L5" s="97" t="s">
        <v>56</v>
      </c>
      <c r="M5" s="97"/>
      <c r="N5" s="98" t="s">
        <v>57</v>
      </c>
    </row>
    <row r="6" spans="1:14" ht="52.9" customHeight="1">
      <c r="A6" s="96"/>
      <c r="B6" s="96" t="s">
        <v>58</v>
      </c>
      <c r="C6" s="96"/>
      <c r="D6" s="96" t="s">
        <v>59</v>
      </c>
      <c r="E6" s="96"/>
      <c r="F6" s="96" t="s">
        <v>60</v>
      </c>
      <c r="G6" s="96"/>
      <c r="H6" s="96" t="s">
        <v>61</v>
      </c>
      <c r="I6" s="96"/>
      <c r="J6" s="96" t="s">
        <v>78</v>
      </c>
      <c r="K6" s="96"/>
      <c r="L6" s="102" t="s">
        <v>64</v>
      </c>
      <c r="M6" s="97" t="s">
        <v>62</v>
      </c>
      <c r="N6" s="98"/>
    </row>
    <row r="7" spans="1:14">
      <c r="A7" s="96"/>
      <c r="B7" s="96">
        <v>0.3</v>
      </c>
      <c r="C7" s="96"/>
      <c r="D7" s="96">
        <v>0.35</v>
      </c>
      <c r="E7" s="96"/>
      <c r="F7" s="96">
        <v>0.15</v>
      </c>
      <c r="G7" s="96"/>
      <c r="H7" s="96">
        <v>0.1</v>
      </c>
      <c r="I7" s="96"/>
      <c r="J7" s="96">
        <v>0.1</v>
      </c>
      <c r="K7" s="96"/>
      <c r="L7" s="103"/>
      <c r="M7" s="97"/>
      <c r="N7" s="98"/>
    </row>
    <row r="8" spans="1:14" ht="14.45" customHeight="1">
      <c r="A8" s="96"/>
      <c r="B8" s="99" t="s">
        <v>64</v>
      </c>
      <c r="C8" s="96" t="s">
        <v>62</v>
      </c>
      <c r="D8" s="99" t="s">
        <v>64</v>
      </c>
      <c r="E8" s="96" t="s">
        <v>62</v>
      </c>
      <c r="F8" s="99" t="s">
        <v>64</v>
      </c>
      <c r="G8" s="96" t="s">
        <v>62</v>
      </c>
      <c r="H8" s="99" t="s">
        <v>64</v>
      </c>
      <c r="I8" s="96" t="s">
        <v>62</v>
      </c>
      <c r="J8" s="99" t="s">
        <v>64</v>
      </c>
      <c r="K8" s="96" t="s">
        <v>62</v>
      </c>
      <c r="L8" s="103"/>
      <c r="M8" s="97"/>
      <c r="N8" s="98"/>
    </row>
    <row r="9" spans="1:14">
      <c r="A9" s="96"/>
      <c r="B9" s="100"/>
      <c r="C9" s="96"/>
      <c r="D9" s="100"/>
      <c r="E9" s="96"/>
      <c r="F9" s="100"/>
      <c r="G9" s="96"/>
      <c r="H9" s="100"/>
      <c r="I9" s="96"/>
      <c r="J9" s="100"/>
      <c r="K9" s="96"/>
      <c r="L9" s="104"/>
      <c r="M9" s="97"/>
      <c r="N9" s="98"/>
    </row>
    <row r="10" spans="1:14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3">
        <v>12</v>
      </c>
      <c r="M10" s="73">
        <v>13</v>
      </c>
      <c r="N10" s="34">
        <v>14</v>
      </c>
    </row>
    <row r="11" spans="1:14" ht="36">
      <c r="A11" s="72" t="s">
        <v>37</v>
      </c>
      <c r="B11" s="71">
        <f>B7*5</f>
        <v>1.5</v>
      </c>
      <c r="C11" s="71">
        <f>УКультуры!F6</f>
        <v>1.4549999999999998</v>
      </c>
      <c r="D11" s="71">
        <f>5*D7</f>
        <v>1.75</v>
      </c>
      <c r="E11" s="71">
        <f>УКультуры!F13</f>
        <v>1.75</v>
      </c>
      <c r="F11" s="71">
        <f>5*F7</f>
        <v>0.75</v>
      </c>
      <c r="G11" s="71">
        <f>УКультуры!F23</f>
        <v>0.75</v>
      </c>
      <c r="H11" s="71">
        <f>5*H7</f>
        <v>0.5</v>
      </c>
      <c r="I11" s="71">
        <f>УКультуры!F27</f>
        <v>0.5</v>
      </c>
      <c r="J11" s="71">
        <f>5*J7</f>
        <v>0.5</v>
      </c>
      <c r="K11" s="71">
        <f>УКультуры!F30</f>
        <v>0.38</v>
      </c>
      <c r="L11" s="71">
        <f>B11+D11+F11+H11+J11</f>
        <v>5</v>
      </c>
      <c r="M11" s="71">
        <f>C11+E11+G11+I11+K11</f>
        <v>4.835</v>
      </c>
      <c r="N11" s="89">
        <v>96.8</v>
      </c>
    </row>
    <row r="12" spans="1:14" ht="36">
      <c r="A12" s="72" t="s">
        <v>35</v>
      </c>
      <c r="B12" s="71">
        <f>B7*5</f>
        <v>1.5</v>
      </c>
      <c r="C12" s="71">
        <f>ФУАГ!F6</f>
        <v>1.45</v>
      </c>
      <c r="D12" s="71">
        <f>5*D7</f>
        <v>1.75</v>
      </c>
      <c r="E12" s="71">
        <f>ФУАГ!F13</f>
        <v>1.645</v>
      </c>
      <c r="F12" s="71">
        <f>5*F7</f>
        <v>0.75</v>
      </c>
      <c r="G12" s="71">
        <f>ФУАГ!F23</f>
        <v>0.69</v>
      </c>
      <c r="H12" s="71">
        <v>0</v>
      </c>
      <c r="I12" s="71">
        <f>ФУАГ!F27</f>
        <v>0</v>
      </c>
      <c r="J12" s="71">
        <f>5*J7</f>
        <v>0.5</v>
      </c>
      <c r="K12" s="71">
        <f>ФУАГ!F30</f>
        <v>0.5</v>
      </c>
      <c r="L12" s="71">
        <f>B12+D12+F12+H12+J12</f>
        <v>4.5</v>
      </c>
      <c r="M12" s="71">
        <f>C12+E12+G12+I12+K12</f>
        <v>4.2850000000000001</v>
      </c>
      <c r="N12" s="89">
        <v>95.3</v>
      </c>
    </row>
    <row r="13" spans="1:14" ht="24">
      <c r="A13" s="72" t="s">
        <v>53</v>
      </c>
      <c r="B13" s="71">
        <f>B7*5</f>
        <v>1.5</v>
      </c>
      <c r="C13" s="71">
        <f>Дума!F6</f>
        <v>1.365</v>
      </c>
      <c r="D13" s="71">
        <f>5*D7</f>
        <v>1.75</v>
      </c>
      <c r="E13" s="71">
        <f>Дума!F13</f>
        <v>1.603</v>
      </c>
      <c r="F13" s="71">
        <f>5*F7</f>
        <v>0.75</v>
      </c>
      <c r="G13" s="71">
        <f>Дума!F23</f>
        <v>0.75</v>
      </c>
      <c r="H13" s="71">
        <f>5*H7</f>
        <v>0.5</v>
      </c>
      <c r="I13" s="71">
        <f>Дума!F27</f>
        <v>0.5</v>
      </c>
      <c r="J13" s="71">
        <v>0</v>
      </c>
      <c r="K13" s="71">
        <f>Дума!F30</f>
        <v>0</v>
      </c>
      <c r="L13" s="71">
        <f t="shared" ref="L13:M14" si="0">B13+D13+F13+H13+J13</f>
        <v>4.5</v>
      </c>
      <c r="M13" s="71">
        <f t="shared" si="0"/>
        <v>4.218</v>
      </c>
      <c r="N13" s="89">
        <v>93.8</v>
      </c>
    </row>
    <row r="14" spans="1:14" ht="48">
      <c r="A14" s="72" t="s">
        <v>82</v>
      </c>
      <c r="B14" s="71">
        <f>B7*5</f>
        <v>1.5</v>
      </c>
      <c r="C14" s="71">
        <f>КСП!F6</f>
        <v>1.4549999999999998</v>
      </c>
      <c r="D14" s="71">
        <f>5*D7</f>
        <v>1.75</v>
      </c>
      <c r="E14" s="71">
        <f>КСП!F13</f>
        <v>1.4909999999999999</v>
      </c>
      <c r="F14" s="71">
        <f>5*F7</f>
        <v>0.75</v>
      </c>
      <c r="G14" s="71">
        <f>КСП!F23</f>
        <v>0.75</v>
      </c>
      <c r="H14" s="71">
        <f>5*H7</f>
        <v>0.5</v>
      </c>
      <c r="I14" s="71">
        <f>КСП!F27</f>
        <v>0.5</v>
      </c>
      <c r="J14" s="71">
        <v>0</v>
      </c>
      <c r="K14" s="71">
        <f>КСП!F30</f>
        <v>0</v>
      </c>
      <c r="L14" s="71">
        <f t="shared" si="0"/>
        <v>4.5</v>
      </c>
      <c r="M14" s="71">
        <f t="shared" si="0"/>
        <v>4.1959999999999997</v>
      </c>
      <c r="N14" s="89">
        <v>93.3</v>
      </c>
    </row>
    <row r="15" spans="1:14" ht="36">
      <c r="A15" s="72" t="s">
        <v>36</v>
      </c>
      <c r="B15" s="71">
        <f>B7*5</f>
        <v>1.5</v>
      </c>
      <c r="C15" s="71">
        <f>УО!F6</f>
        <v>1.395</v>
      </c>
      <c r="D15" s="71">
        <f>5*D7</f>
        <v>1.75</v>
      </c>
      <c r="E15" s="71">
        <f>УО!F13</f>
        <v>1.75</v>
      </c>
      <c r="F15" s="71">
        <f>5*F7</f>
        <v>0.75</v>
      </c>
      <c r="G15" s="71">
        <f>УО!F23</f>
        <v>0.51</v>
      </c>
      <c r="H15" s="71">
        <f>5*H7</f>
        <v>0.5</v>
      </c>
      <c r="I15" s="71">
        <f>УО!F27</f>
        <v>0.30000000000000004</v>
      </c>
      <c r="J15" s="71">
        <f>5*J7</f>
        <v>0.5</v>
      </c>
      <c r="K15" s="71">
        <f>УО!F30</f>
        <v>0.40500000000000003</v>
      </c>
      <c r="L15" s="71">
        <f>B15+D15+F15+H15+J15</f>
        <v>5</v>
      </c>
      <c r="M15" s="71">
        <v>4.37</v>
      </c>
      <c r="N15" s="89">
        <f>M15/L15*100</f>
        <v>87.4</v>
      </c>
    </row>
    <row r="16" spans="1:14" ht="48">
      <c r="A16" s="72" t="s">
        <v>79</v>
      </c>
      <c r="B16" s="71">
        <f>B7*5</f>
        <v>1.5</v>
      </c>
      <c r="C16" s="71">
        <f>КФКС!F6</f>
        <v>1.32</v>
      </c>
      <c r="D16" s="71">
        <f>5*D7</f>
        <v>1.75</v>
      </c>
      <c r="E16" s="71">
        <f>КФКС!F13</f>
        <v>1.54</v>
      </c>
      <c r="F16" s="71">
        <f>5*F7</f>
        <v>0.75</v>
      </c>
      <c r="G16" s="71">
        <f>КФКС!F23</f>
        <v>0.75</v>
      </c>
      <c r="H16" s="71">
        <f>5*H7</f>
        <v>0.5</v>
      </c>
      <c r="I16" s="71">
        <f>КФКС!F27</f>
        <v>0.5</v>
      </c>
      <c r="J16" s="71">
        <f>5*J7</f>
        <v>0.5</v>
      </c>
      <c r="K16" s="71">
        <f>КФКС!F30</f>
        <v>0.24</v>
      </c>
      <c r="L16" s="71">
        <f t="shared" ref="L16:M18" si="1">B16+D16+F16+H16+J16</f>
        <v>5</v>
      </c>
      <c r="M16" s="71">
        <f t="shared" si="1"/>
        <v>4.3500000000000005</v>
      </c>
      <c r="N16" s="89">
        <f>M16/L16*100</f>
        <v>87.000000000000014</v>
      </c>
    </row>
    <row r="17" spans="1:14" ht="24">
      <c r="A17" s="72" t="s">
        <v>29</v>
      </c>
      <c r="B17" s="71">
        <f>B7*5</f>
        <v>1.5</v>
      </c>
      <c r="C17" s="71">
        <f>Администрация!F6</f>
        <v>1.08</v>
      </c>
      <c r="D17" s="71">
        <f>5*D7</f>
        <v>1.75</v>
      </c>
      <c r="E17" s="71">
        <f>Администрация!F13</f>
        <v>1.5049999999999999</v>
      </c>
      <c r="F17" s="71">
        <f>5*F7</f>
        <v>0.75</v>
      </c>
      <c r="G17" s="71">
        <f>Администрация!F23</f>
        <v>0.69</v>
      </c>
      <c r="H17" s="71">
        <f>5*H7</f>
        <v>0.5</v>
      </c>
      <c r="I17" s="71">
        <f>Администрация!F27</f>
        <v>0.30000000000000004</v>
      </c>
      <c r="J17" s="71">
        <f>5*J7</f>
        <v>0.5</v>
      </c>
      <c r="K17" s="71">
        <f>Администрация!F30</f>
        <v>0.45999999999999996</v>
      </c>
      <c r="L17" s="71">
        <f t="shared" si="1"/>
        <v>5</v>
      </c>
      <c r="M17" s="71">
        <f t="shared" si="1"/>
        <v>4.0350000000000001</v>
      </c>
      <c r="N17" s="89">
        <v>80.8</v>
      </c>
    </row>
    <row r="18" spans="1:14" ht="48">
      <c r="A18" s="72" t="s">
        <v>80</v>
      </c>
      <c r="B18" s="71">
        <f>B7*5</f>
        <v>1.5</v>
      </c>
      <c r="C18" s="71">
        <f>УБл!F6</f>
        <v>1.02</v>
      </c>
      <c r="D18" s="71">
        <f>5*D7</f>
        <v>1.75</v>
      </c>
      <c r="E18" s="71">
        <f>УБл!F13</f>
        <v>1.54</v>
      </c>
      <c r="F18" s="71">
        <f>5*F7</f>
        <v>0.75</v>
      </c>
      <c r="G18" s="71">
        <f>УБл!F23</f>
        <v>0.51</v>
      </c>
      <c r="H18" s="71">
        <f>5*H7</f>
        <v>0.5</v>
      </c>
      <c r="I18" s="71">
        <f>УБл!F27</f>
        <v>0.30000000000000004</v>
      </c>
      <c r="J18" s="71">
        <f>5*J7</f>
        <v>0.5</v>
      </c>
      <c r="K18" s="71">
        <f>УБл!F30</f>
        <v>0.43</v>
      </c>
      <c r="L18" s="71">
        <f t="shared" si="1"/>
        <v>5</v>
      </c>
      <c r="M18" s="71">
        <f t="shared" si="1"/>
        <v>3.8000000000000003</v>
      </c>
      <c r="N18" s="89">
        <f>M18/L18*100</f>
        <v>76</v>
      </c>
    </row>
    <row r="19" spans="1:14" ht="60">
      <c r="A19" s="72" t="s">
        <v>83</v>
      </c>
      <c r="B19" s="71">
        <f>B7*5</f>
        <v>1.5</v>
      </c>
      <c r="C19" s="71">
        <f>УИЗО!F6</f>
        <v>1.095</v>
      </c>
      <c r="D19" s="71">
        <f>5*D7</f>
        <v>1.75</v>
      </c>
      <c r="E19" s="71">
        <f>УИЗО!F13</f>
        <v>1.47</v>
      </c>
      <c r="F19" s="71">
        <f>5*F7</f>
        <v>0.75</v>
      </c>
      <c r="G19" s="71">
        <f>УИЗО!F23</f>
        <v>0.69</v>
      </c>
      <c r="H19" s="71">
        <f>5*H7</f>
        <v>0.5</v>
      </c>
      <c r="I19" s="71">
        <f>УИЗО!F27</f>
        <v>0.30000000000000004</v>
      </c>
      <c r="J19" s="71">
        <f>5*J7</f>
        <v>0.5</v>
      </c>
      <c r="K19" s="71">
        <f>УИЗО!F30</f>
        <v>0</v>
      </c>
      <c r="L19" s="71">
        <f>B19+D19+F19+H19+J19</f>
        <v>5</v>
      </c>
      <c r="M19" s="71">
        <f>C19+E19+G19+I19+K19</f>
        <v>3.5549999999999997</v>
      </c>
      <c r="N19" s="89">
        <v>71.2</v>
      </c>
    </row>
    <row r="20" spans="1:14" s="65" customFormat="1" ht="14.45" customHeight="1">
      <c r="A20" s="101" t="s">
        <v>92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2" spans="1:14">
      <c r="A22" s="35"/>
      <c r="B22" s="35"/>
      <c r="C22" s="35"/>
      <c r="D22" s="35"/>
    </row>
  </sheetData>
  <mergeCells count="30">
    <mergeCell ref="I8:I9"/>
    <mergeCell ref="J8:J9"/>
    <mergeCell ref="K8:K9"/>
    <mergeCell ref="A20:N20"/>
    <mergeCell ref="B8:B9"/>
    <mergeCell ref="C8:C9"/>
    <mergeCell ref="D8:D9"/>
    <mergeCell ref="E8:E9"/>
    <mergeCell ref="F8:F9"/>
    <mergeCell ref="G8:G9"/>
    <mergeCell ref="L6:L9"/>
    <mergeCell ref="M6:M9"/>
    <mergeCell ref="B7:C7"/>
    <mergeCell ref="D7:E7"/>
    <mergeCell ref="A1:N1"/>
    <mergeCell ref="A2:N2"/>
    <mergeCell ref="A3:N3"/>
    <mergeCell ref="A5:A9"/>
    <mergeCell ref="B5:K5"/>
    <mergeCell ref="L5:M5"/>
    <mergeCell ref="N5:N9"/>
    <mergeCell ref="F7:G7"/>
    <mergeCell ref="H7:I7"/>
    <mergeCell ref="J7:K7"/>
    <mergeCell ref="B6:C6"/>
    <mergeCell ref="D6:E6"/>
    <mergeCell ref="F6:G6"/>
    <mergeCell ref="H6:I6"/>
    <mergeCell ref="J6:K6"/>
    <mergeCell ref="H8:H9"/>
  </mergeCells>
  <printOptions horizontalCentered="1"/>
  <pageMargins left="0.19685039370078741" right="0.15748031496062992" top="0.15748031496062992" bottom="0.15748031496062992" header="0.15748031496062992" footer="0.15748031496062992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H34" sqref="H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21" customHeight="1" thickBot="1">
      <c r="A4" s="109" t="s">
        <v>53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4.25" customHeight="1" thickBot="1">
      <c r="A6" s="12" t="s">
        <v>39</v>
      </c>
      <c r="B6" s="13" t="s">
        <v>26</v>
      </c>
      <c r="C6" s="91"/>
      <c r="D6" s="24">
        <v>0.3</v>
      </c>
      <c r="E6" s="24">
        <f>SUM(E7:E12)</f>
        <v>4.55</v>
      </c>
      <c r="F6" s="16">
        <f>E6*D6</f>
        <v>1.365</v>
      </c>
    </row>
    <row r="7" spans="1:9" ht="57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2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5.7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2</v>
      </c>
      <c r="D11" s="77">
        <v>0.15</v>
      </c>
      <c r="E11" s="79">
        <f t="shared" ref="E11:E12" si="0">C11*D11</f>
        <v>0.3</v>
      </c>
      <c r="F11" s="38"/>
    </row>
    <row r="12" spans="1:9" ht="30.75" thickBot="1">
      <c r="A12" s="39" t="s">
        <v>8</v>
      </c>
      <c r="B12" s="40" t="s">
        <v>86</v>
      </c>
      <c r="C12" s="80">
        <v>5</v>
      </c>
      <c r="D12" s="81">
        <v>0.2</v>
      </c>
      <c r="E12" s="79">
        <f t="shared" si="0"/>
        <v>1</v>
      </c>
      <c r="F12" s="33"/>
    </row>
    <row r="13" spans="1:9" ht="13.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4.58</v>
      </c>
      <c r="F13" s="16">
        <f>E13*D13</f>
        <v>1.603</v>
      </c>
    </row>
    <row r="14" spans="1:9" ht="19.5" customHeight="1">
      <c r="A14" s="4" t="s">
        <v>10</v>
      </c>
      <c r="B14" s="5" t="s">
        <v>67</v>
      </c>
      <c r="C14" s="74">
        <v>5</v>
      </c>
      <c r="D14" s="75">
        <f>0.15+0.0125</f>
        <v>0.16250000000000001</v>
      </c>
      <c r="E14" s="75">
        <v>0.8</v>
      </c>
      <c r="F14" s="17"/>
    </row>
    <row r="15" spans="1:9" ht="16.5" customHeight="1">
      <c r="A15" s="6" t="s">
        <v>11</v>
      </c>
      <c r="B15" s="7" t="s">
        <v>41</v>
      </c>
      <c r="C15" s="76">
        <v>5</v>
      </c>
      <c r="D15" s="77">
        <f>0.15+0.0125</f>
        <v>0.16250000000000001</v>
      </c>
      <c r="E15" s="75">
        <v>0.8</v>
      </c>
      <c r="F15" s="18"/>
    </row>
    <row r="16" spans="1:9" ht="29.25" customHeight="1">
      <c r="A16" s="6" t="s">
        <v>12</v>
      </c>
      <c r="B16" s="7" t="s">
        <v>34</v>
      </c>
      <c r="C16" s="76">
        <v>5</v>
      </c>
      <c r="D16" s="77">
        <f>0.1+0.0125</f>
        <v>0.1125</v>
      </c>
      <c r="E16" s="75">
        <v>0.55000000000000004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f>0.1+0.0125</f>
        <v>0.1125</v>
      </c>
      <c r="E17" s="75">
        <v>0.55000000000000004</v>
      </c>
      <c r="F17" s="18"/>
    </row>
    <row r="18" spans="1:6" ht="42.75" customHeight="1">
      <c r="A18" s="6" t="s">
        <v>14</v>
      </c>
      <c r="B18" s="7" t="s">
        <v>42</v>
      </c>
      <c r="C18" s="76">
        <v>5</v>
      </c>
      <c r="D18" s="77">
        <f>0.05+0.0125</f>
        <v>6.25E-2</v>
      </c>
      <c r="E18" s="75">
        <v>0.3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f>0.05+0.0125</f>
        <v>6.25E-2</v>
      </c>
      <c r="E19" s="75">
        <v>0.3</v>
      </c>
      <c r="F19" s="18"/>
    </row>
    <row r="20" spans="1:6">
      <c r="A20" s="6" t="s">
        <v>69</v>
      </c>
      <c r="B20" s="7" t="s">
        <v>70</v>
      </c>
      <c r="C20" s="76">
        <v>3</v>
      </c>
      <c r="D20" s="77">
        <f>0.15+0.0125</f>
        <v>0.16250000000000001</v>
      </c>
      <c r="E20" s="75">
        <v>0.48</v>
      </c>
      <c r="F20" s="18"/>
    </row>
    <row r="21" spans="1:6" ht="30">
      <c r="A21" s="6" t="s">
        <v>71</v>
      </c>
      <c r="B21" s="7" t="s">
        <v>72</v>
      </c>
      <c r="C21" s="76">
        <v>5</v>
      </c>
      <c r="D21" s="77">
        <f>0.15+0.0125</f>
        <v>0.16250000000000001</v>
      </c>
      <c r="E21" s="75">
        <v>0.8</v>
      </c>
      <c r="F21" s="18"/>
    </row>
    <row r="22" spans="1:6" ht="30.75" thickBot="1">
      <c r="A22" s="51" t="s">
        <v>73</v>
      </c>
      <c r="B22" s="52" t="s">
        <v>65</v>
      </c>
      <c r="C22" s="76"/>
      <c r="D22" s="56"/>
      <c r="E22" s="44"/>
      <c r="F22" s="55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5</v>
      </c>
      <c r="F23" s="16">
        <f>E23*D23</f>
        <v>0.75</v>
      </c>
    </row>
    <row r="24" spans="1:6" ht="30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8.5" customHeight="1">
      <c r="A25" s="8" t="s">
        <v>18</v>
      </c>
      <c r="B25" s="9" t="s">
        <v>46</v>
      </c>
      <c r="C25" s="78">
        <v>5</v>
      </c>
      <c r="D25" s="79">
        <v>0.4</v>
      </c>
      <c r="E25" s="79">
        <f>C25*D25</f>
        <v>2</v>
      </c>
      <c r="F25" s="18"/>
    </row>
    <row r="26" spans="1:6" ht="30.75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5</v>
      </c>
      <c r="F27" s="16">
        <f>E27*D27</f>
        <v>0.5</v>
      </c>
    </row>
    <row r="28" spans="1:6" ht="27.75" customHeight="1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5</v>
      </c>
      <c r="D29" s="77">
        <v>0.5</v>
      </c>
      <c r="E29" s="77">
        <f>C29*D29</f>
        <v>2.5</v>
      </c>
      <c r="F29" s="18"/>
    </row>
    <row r="30" spans="1:6" s="14" customFormat="1" ht="17.25" customHeight="1" thickBot="1">
      <c r="A30" s="57" t="s">
        <v>22</v>
      </c>
      <c r="B30" s="58" t="s">
        <v>66</v>
      </c>
      <c r="C30" s="59"/>
      <c r="D30" s="60"/>
      <c r="E30" s="60"/>
      <c r="F30" s="61"/>
    </row>
    <row r="31" spans="1:6" ht="42.75" customHeight="1">
      <c r="A31" s="41" t="s">
        <v>23</v>
      </c>
      <c r="B31" s="42" t="s">
        <v>75</v>
      </c>
      <c r="C31" s="43"/>
      <c r="D31" s="44"/>
      <c r="E31" s="44"/>
      <c r="F31" s="45"/>
    </row>
    <row r="32" spans="1:6" ht="60">
      <c r="A32" s="46" t="s">
        <v>24</v>
      </c>
      <c r="B32" s="47" t="s">
        <v>50</v>
      </c>
      <c r="C32" s="48"/>
      <c r="D32" s="49"/>
      <c r="E32" s="44"/>
      <c r="F32" s="50"/>
    </row>
    <row r="33" spans="1:6" ht="27.75" customHeight="1">
      <c r="A33" s="46" t="s">
        <v>33</v>
      </c>
      <c r="B33" s="47" t="s">
        <v>76</v>
      </c>
      <c r="C33" s="48"/>
      <c r="D33" s="49"/>
      <c r="E33" s="44"/>
      <c r="F33" s="50"/>
    </row>
    <row r="34" spans="1:6" ht="73.5" customHeight="1" thickBot="1">
      <c r="A34" s="51" t="s">
        <v>77</v>
      </c>
      <c r="B34" s="68" t="s">
        <v>51</v>
      </c>
      <c r="C34" s="53"/>
      <c r="D34" s="54"/>
      <c r="E34" s="44"/>
      <c r="F34" s="55"/>
    </row>
    <row r="35" spans="1:6" ht="13.5" customHeight="1" thickBot="1">
      <c r="A35" s="10"/>
      <c r="B35" s="11" t="s">
        <v>25</v>
      </c>
      <c r="C35" s="92"/>
      <c r="D35" s="25">
        <f>D6+D13+D23+D27+D30</f>
        <v>0.89999999999999991</v>
      </c>
      <c r="E35" s="25"/>
      <c r="F35" s="20">
        <f>F6+F13+F23+F27+F30</f>
        <v>4.218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I13" sqref="I13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15.75" customHeight="1" thickBot="1">
      <c r="A4" s="109" t="s">
        <v>29</v>
      </c>
      <c r="B4" s="109"/>
      <c r="C4" s="109"/>
      <c r="D4" s="109"/>
      <c r="E4" s="109"/>
      <c r="F4" s="109"/>
    </row>
    <row r="5" spans="1:9" ht="73.5" customHeight="1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4.25" customHeight="1" thickBot="1">
      <c r="A6" s="12" t="s">
        <v>39</v>
      </c>
      <c r="B6" s="13" t="s">
        <v>26</v>
      </c>
      <c r="C6" s="91"/>
      <c r="D6" s="24">
        <v>0.3</v>
      </c>
      <c r="E6" s="24">
        <f>SUM(E7:E12)</f>
        <v>3.6</v>
      </c>
      <c r="F6" s="16">
        <f>E6*D6</f>
        <v>1.08</v>
      </c>
    </row>
    <row r="7" spans="1:9" ht="56.25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2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1</v>
      </c>
      <c r="D11" s="77">
        <v>0.15</v>
      </c>
      <c r="E11" s="79">
        <f t="shared" ref="E11:E12" si="0">C11*D11</f>
        <v>0.15</v>
      </c>
      <c r="F11" s="38"/>
    </row>
    <row r="12" spans="1:9" ht="30.75" thickBot="1">
      <c r="A12" s="39" t="s">
        <v>8</v>
      </c>
      <c r="B12" s="40" t="s">
        <v>86</v>
      </c>
      <c r="C12" s="80">
        <v>1</v>
      </c>
      <c r="D12" s="81">
        <v>0.2</v>
      </c>
      <c r="E12" s="79">
        <f t="shared" si="0"/>
        <v>0.2</v>
      </c>
      <c r="F12" s="33"/>
    </row>
    <row r="13" spans="1:9" ht="15.7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4.3</v>
      </c>
      <c r="F13" s="16">
        <f>E13*D13</f>
        <v>1.5049999999999999</v>
      </c>
    </row>
    <row r="14" spans="1:9" ht="19.5" customHeight="1">
      <c r="A14" s="4" t="s">
        <v>10</v>
      </c>
      <c r="B14" s="5" t="s">
        <v>67</v>
      </c>
      <c r="C14" s="74">
        <v>5</v>
      </c>
      <c r="D14" s="75">
        <v>0.15</v>
      </c>
      <c r="E14" s="75">
        <f>C14*D14</f>
        <v>0.75</v>
      </c>
      <c r="F14" s="17"/>
    </row>
    <row r="15" spans="1:9" ht="18.75" customHeight="1">
      <c r="A15" s="6" t="s">
        <v>11</v>
      </c>
      <c r="B15" s="7" t="s">
        <v>41</v>
      </c>
      <c r="C15" s="76">
        <v>5</v>
      </c>
      <c r="D15" s="77">
        <v>0.15</v>
      </c>
      <c r="E15" s="75">
        <f t="shared" ref="E15:E21" si="1">C15*D15</f>
        <v>0.75</v>
      </c>
      <c r="F15" s="18"/>
    </row>
    <row r="16" spans="1:9" ht="33.6" customHeight="1">
      <c r="A16" s="6" t="s">
        <v>12</v>
      </c>
      <c r="B16" s="7" t="s">
        <v>34</v>
      </c>
      <c r="C16" s="76">
        <v>4</v>
      </c>
      <c r="D16" s="77">
        <v>0.1</v>
      </c>
      <c r="E16" s="75">
        <f t="shared" si="1"/>
        <v>0.4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3</v>
      </c>
      <c r="D20" s="77">
        <v>0.15</v>
      </c>
      <c r="E20" s="75">
        <f t="shared" si="1"/>
        <v>0.44999999999999996</v>
      </c>
      <c r="F20" s="18"/>
    </row>
    <row r="21" spans="1:6" ht="30">
      <c r="A21" s="6" t="s">
        <v>71</v>
      </c>
      <c r="B21" s="7" t="s">
        <v>72</v>
      </c>
      <c r="C21" s="76">
        <v>3</v>
      </c>
      <c r="D21" s="77">
        <v>0.15</v>
      </c>
      <c r="E21" s="75">
        <f t="shared" si="1"/>
        <v>0.44999999999999996</v>
      </c>
      <c r="F21" s="18"/>
    </row>
    <row r="22" spans="1:6" ht="30.75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SUM(E24:E26)</f>
        <v>4.5999999999999996</v>
      </c>
      <c r="F23" s="16">
        <f>E23*D23</f>
        <v>0.69</v>
      </c>
    </row>
    <row r="24" spans="1:6" ht="26.25" customHeight="1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8.5" customHeight="1">
      <c r="A25" s="8" t="s">
        <v>18</v>
      </c>
      <c r="B25" s="9" t="s">
        <v>46</v>
      </c>
      <c r="C25" s="78">
        <v>4</v>
      </c>
      <c r="D25" s="79">
        <v>0.4</v>
      </c>
      <c r="E25" s="79">
        <f>C25*D25</f>
        <v>1.6</v>
      </c>
      <c r="F25" s="18"/>
    </row>
    <row r="26" spans="1:6" ht="30.75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3</v>
      </c>
      <c r="F27" s="16">
        <f>E27*D27</f>
        <v>0.30000000000000004</v>
      </c>
    </row>
    <row r="28" spans="1:6" ht="27" customHeight="1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1</v>
      </c>
      <c r="D29" s="77">
        <v>0.5</v>
      </c>
      <c r="E29" s="77">
        <f>C29*D29</f>
        <v>0.5</v>
      </c>
      <c r="F29" s="18"/>
    </row>
    <row r="30" spans="1:6" s="14" customFormat="1" ht="18" customHeight="1" thickBot="1">
      <c r="A30" s="12" t="s">
        <v>22</v>
      </c>
      <c r="B30" s="13" t="s">
        <v>66</v>
      </c>
      <c r="C30" s="91"/>
      <c r="D30" s="24">
        <v>0.1</v>
      </c>
      <c r="E30" s="24">
        <f>SUM(E31:E34)</f>
        <v>4.5999999999999996</v>
      </c>
      <c r="F30" s="16">
        <f>E30*D30</f>
        <v>0.45999999999999996</v>
      </c>
    </row>
    <row r="31" spans="1:6" ht="42" customHeight="1">
      <c r="A31" s="4" t="s">
        <v>23</v>
      </c>
      <c r="B31" s="5" t="s">
        <v>75</v>
      </c>
      <c r="C31" s="74">
        <v>5</v>
      </c>
      <c r="D31" s="69">
        <v>0.35</v>
      </c>
      <c r="E31" s="75">
        <f t="shared" ref="E31:E33" si="2">C31*D31</f>
        <v>1.75</v>
      </c>
      <c r="F31" s="17"/>
    </row>
    <row r="32" spans="1:6" ht="60">
      <c r="A32" s="8" t="s">
        <v>24</v>
      </c>
      <c r="B32" s="9" t="s">
        <v>50</v>
      </c>
      <c r="C32" s="78">
        <v>1</v>
      </c>
      <c r="D32" s="79">
        <v>0.1</v>
      </c>
      <c r="E32" s="75">
        <f t="shared" si="2"/>
        <v>0.1</v>
      </c>
      <c r="F32" s="19"/>
    </row>
    <row r="33" spans="1:6" ht="27.75" customHeight="1">
      <c r="A33" s="8" t="s">
        <v>33</v>
      </c>
      <c r="B33" s="9" t="s">
        <v>76</v>
      </c>
      <c r="C33" s="78">
        <v>5</v>
      </c>
      <c r="D33" s="79">
        <v>0.3</v>
      </c>
      <c r="E33" s="75">
        <f t="shared" si="2"/>
        <v>1.5</v>
      </c>
      <c r="F33" s="19" t="s">
        <v>93</v>
      </c>
    </row>
    <row r="34" spans="1:6" ht="90.75" thickBot="1">
      <c r="A34" s="6" t="s">
        <v>77</v>
      </c>
      <c r="B34" s="66" t="s">
        <v>51</v>
      </c>
      <c r="C34" s="76">
        <v>5</v>
      </c>
      <c r="D34" s="70">
        <v>0.25</v>
      </c>
      <c r="E34" s="69">
        <f>C34*D34</f>
        <v>1.25</v>
      </c>
      <c r="F34" s="18"/>
    </row>
    <row r="35" spans="1:6" ht="13.5" customHeight="1" thickBot="1">
      <c r="A35" s="10"/>
      <c r="B35" s="11" t="s">
        <v>25</v>
      </c>
      <c r="C35" s="92"/>
      <c r="D35" s="25">
        <f>D6+D13+D23+D27+D30</f>
        <v>0.99999999999999989</v>
      </c>
      <c r="E35" s="25"/>
      <c r="F35" s="20">
        <f>F6+F13+F23+F27+F30</f>
        <v>4.0350000000000001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H34" sqref="H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15.75" customHeight="1" thickBot="1">
      <c r="A4" s="109" t="s">
        <v>35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4.8499999999999996</v>
      </c>
      <c r="F6" s="16">
        <v>1.45</v>
      </c>
    </row>
    <row r="7" spans="1:9" ht="57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3.5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8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4</v>
      </c>
      <c r="D11" s="77">
        <v>0.15</v>
      </c>
      <c r="E11" s="79">
        <f t="shared" ref="E11:E12" si="0">C11*D11</f>
        <v>0.6</v>
      </c>
      <c r="F11" s="38"/>
    </row>
    <row r="12" spans="1:9" ht="30.75" thickBot="1">
      <c r="A12" s="39" t="s">
        <v>8</v>
      </c>
      <c r="B12" s="40" t="s">
        <v>86</v>
      </c>
      <c r="C12" s="80">
        <v>5</v>
      </c>
      <c r="D12" s="81">
        <v>0.2</v>
      </c>
      <c r="E12" s="79">
        <f t="shared" si="0"/>
        <v>1</v>
      </c>
      <c r="F12" s="33"/>
    </row>
    <row r="13" spans="1:9" ht="16.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4.7</v>
      </c>
      <c r="F13" s="16">
        <f>E13*D13</f>
        <v>1.645</v>
      </c>
    </row>
    <row r="14" spans="1:9" ht="16.5" customHeight="1">
      <c r="A14" s="4" t="s">
        <v>10</v>
      </c>
      <c r="B14" s="5" t="s">
        <v>67</v>
      </c>
      <c r="C14" s="74">
        <v>5</v>
      </c>
      <c r="D14" s="75">
        <v>0.15</v>
      </c>
      <c r="E14" s="75">
        <f>C14*D14</f>
        <v>0.75</v>
      </c>
      <c r="F14" s="17"/>
    </row>
    <row r="15" spans="1:9" ht="17.25" customHeight="1">
      <c r="A15" s="6" t="s">
        <v>11</v>
      </c>
      <c r="B15" s="7" t="s">
        <v>41</v>
      </c>
      <c r="C15" s="76">
        <v>5</v>
      </c>
      <c r="D15" s="77">
        <v>0.15</v>
      </c>
      <c r="E15" s="75">
        <f t="shared" ref="E15:E21" si="1">C15*D15</f>
        <v>0.75</v>
      </c>
      <c r="F15" s="18"/>
    </row>
    <row r="16" spans="1:9" ht="30.75" customHeight="1">
      <c r="A16" s="6" t="s">
        <v>12</v>
      </c>
      <c r="B16" s="7" t="s">
        <v>34</v>
      </c>
      <c r="C16" s="76">
        <v>5</v>
      </c>
      <c r="D16" s="77">
        <v>0.1</v>
      </c>
      <c r="E16" s="75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3</v>
      </c>
      <c r="D20" s="77">
        <v>0.15</v>
      </c>
      <c r="E20" s="75">
        <f t="shared" si="1"/>
        <v>0.44999999999999996</v>
      </c>
      <c r="F20" s="18"/>
    </row>
    <row r="21" spans="1:6" ht="30">
      <c r="A21" s="6" t="s">
        <v>71</v>
      </c>
      <c r="B21" s="7" t="s">
        <v>72</v>
      </c>
      <c r="C21" s="76">
        <v>5</v>
      </c>
      <c r="D21" s="77">
        <v>0.15</v>
      </c>
      <c r="E21" s="75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6.5" customHeight="1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4.5999999999999996</v>
      </c>
      <c r="F23" s="16">
        <f>E23*D23</f>
        <v>0.69</v>
      </c>
    </row>
    <row r="24" spans="1:6" ht="30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30">
      <c r="A25" s="8" t="s">
        <v>18</v>
      </c>
      <c r="B25" s="9" t="s">
        <v>46</v>
      </c>
      <c r="C25" s="78">
        <v>4</v>
      </c>
      <c r="D25" s="79">
        <v>0.4</v>
      </c>
      <c r="E25" s="79">
        <f>C25*D25</f>
        <v>1.6</v>
      </c>
      <c r="F25" s="18"/>
    </row>
    <row r="26" spans="1:6" ht="28.5" customHeight="1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/>
      <c r="E27" s="24"/>
      <c r="F27" s="16"/>
    </row>
    <row r="28" spans="1:6" ht="28.5" customHeight="1">
      <c r="A28" s="41" t="s">
        <v>20</v>
      </c>
      <c r="B28" s="42" t="s">
        <v>48</v>
      </c>
      <c r="C28" s="43"/>
      <c r="D28" s="44"/>
      <c r="E28" s="44"/>
      <c r="F28" s="45"/>
    </row>
    <row r="29" spans="1:6" ht="27.75" customHeight="1" thickBot="1">
      <c r="A29" s="51" t="s">
        <v>21</v>
      </c>
      <c r="B29" s="52" t="s">
        <v>49</v>
      </c>
      <c r="C29" s="53"/>
      <c r="D29" s="56"/>
      <c r="E29" s="56"/>
      <c r="F29" s="55"/>
    </row>
    <row r="30" spans="1:6" s="14" customFormat="1" ht="17.25" customHeight="1" thickBot="1">
      <c r="A30" s="12" t="s">
        <v>22</v>
      </c>
      <c r="B30" s="13" t="s">
        <v>66</v>
      </c>
      <c r="C30" s="91"/>
      <c r="D30" s="24">
        <v>0.1</v>
      </c>
      <c r="E30" s="24">
        <f>E31+E32+E34+E33</f>
        <v>5</v>
      </c>
      <c r="F30" s="16">
        <f>E30*D30</f>
        <v>0.5</v>
      </c>
    </row>
    <row r="31" spans="1:6" ht="42.75" customHeight="1">
      <c r="A31" s="41" t="s">
        <v>23</v>
      </c>
      <c r="B31" s="42" t="s">
        <v>75</v>
      </c>
      <c r="C31" s="43"/>
      <c r="D31" s="44"/>
      <c r="E31" s="44"/>
      <c r="F31" s="45"/>
    </row>
    <row r="32" spans="1:6" ht="56.25" customHeight="1">
      <c r="A32" s="8" t="s">
        <v>24</v>
      </c>
      <c r="B32" s="9" t="s">
        <v>50</v>
      </c>
      <c r="C32" s="78">
        <v>5</v>
      </c>
      <c r="D32" s="79">
        <v>1</v>
      </c>
      <c r="E32" s="75">
        <f t="shared" ref="E32" si="2">C32*D32</f>
        <v>5</v>
      </c>
      <c r="F32" s="19"/>
    </row>
    <row r="33" spans="1:6" ht="28.5" customHeight="1">
      <c r="A33" s="46" t="s">
        <v>33</v>
      </c>
      <c r="B33" s="47" t="s">
        <v>76</v>
      </c>
      <c r="C33" s="48"/>
      <c r="D33" s="49"/>
      <c r="E33" s="44"/>
      <c r="F33" s="50"/>
    </row>
    <row r="34" spans="1:6" ht="90.75" thickBot="1">
      <c r="A34" s="51" t="s">
        <v>77</v>
      </c>
      <c r="B34" s="68" t="s">
        <v>51</v>
      </c>
      <c r="C34" s="53"/>
      <c r="D34" s="54"/>
      <c r="E34" s="44"/>
      <c r="F34" s="55"/>
    </row>
    <row r="35" spans="1:6" ht="12.75" customHeight="1" thickBot="1">
      <c r="A35" s="10"/>
      <c r="B35" s="11" t="s">
        <v>25</v>
      </c>
      <c r="C35" s="92"/>
      <c r="D35" s="25">
        <f>D6+D13+D23+D27+D30</f>
        <v>0.89999999999999991</v>
      </c>
      <c r="E35" s="25"/>
      <c r="F35" s="20">
        <f>F6+F13+F23+F27+F30</f>
        <v>4.2850000000000001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I34" sqref="I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15.75" customHeight="1" thickBot="1">
      <c r="A4" s="109" t="s">
        <v>81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3.65</v>
      </c>
      <c r="F6" s="16">
        <f>E6*D6</f>
        <v>1.095</v>
      </c>
    </row>
    <row r="7" spans="1:9" ht="56.25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2.75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0</v>
      </c>
      <c r="D11" s="77">
        <v>0.15</v>
      </c>
      <c r="E11" s="79">
        <f t="shared" ref="E11:E12" si="0">C11*D11</f>
        <v>0</v>
      </c>
      <c r="F11" s="38"/>
    </row>
    <row r="12" spans="1:9" ht="30.75" thickBot="1">
      <c r="A12" s="39" t="s">
        <v>8</v>
      </c>
      <c r="B12" s="40" t="s">
        <v>86</v>
      </c>
      <c r="C12" s="80">
        <v>2</v>
      </c>
      <c r="D12" s="81">
        <v>0.2</v>
      </c>
      <c r="E12" s="79">
        <f t="shared" si="0"/>
        <v>0.4</v>
      </c>
      <c r="F12" s="33"/>
    </row>
    <row r="13" spans="1:9" ht="19.149999999999999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4.2</v>
      </c>
      <c r="F13" s="16">
        <f>E13*D13</f>
        <v>1.47</v>
      </c>
    </row>
    <row r="14" spans="1:9" ht="16.5" customHeight="1">
      <c r="A14" s="4" t="s">
        <v>10</v>
      </c>
      <c r="B14" s="5" t="s">
        <v>67</v>
      </c>
      <c r="C14" s="74">
        <v>3</v>
      </c>
      <c r="D14" s="75">
        <v>0.15</v>
      </c>
      <c r="E14" s="75">
        <f>C14*D14</f>
        <v>0.44999999999999996</v>
      </c>
      <c r="F14" s="17"/>
    </row>
    <row r="15" spans="1:9" ht="15" customHeight="1">
      <c r="A15" s="6" t="s">
        <v>11</v>
      </c>
      <c r="B15" s="7" t="s">
        <v>41</v>
      </c>
      <c r="C15" s="76">
        <v>3</v>
      </c>
      <c r="D15" s="77">
        <v>0.15</v>
      </c>
      <c r="E15" s="75">
        <f t="shared" ref="E15:E21" si="1">C15*D15</f>
        <v>0.44999999999999996</v>
      </c>
      <c r="F15" s="18"/>
    </row>
    <row r="16" spans="1:9" ht="33.6" customHeight="1">
      <c r="A16" s="6" t="s">
        <v>12</v>
      </c>
      <c r="B16" s="7" t="s">
        <v>34</v>
      </c>
      <c r="C16" s="76">
        <v>3</v>
      </c>
      <c r="D16" s="77">
        <v>0.1</v>
      </c>
      <c r="E16" s="75">
        <f t="shared" si="1"/>
        <v>0.30000000000000004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5</v>
      </c>
      <c r="D20" s="77">
        <v>0.15</v>
      </c>
      <c r="E20" s="75">
        <f t="shared" si="1"/>
        <v>0.75</v>
      </c>
      <c r="F20" s="18"/>
    </row>
    <row r="21" spans="1:6" ht="30">
      <c r="A21" s="6" t="s">
        <v>71</v>
      </c>
      <c r="B21" s="7" t="s">
        <v>72</v>
      </c>
      <c r="C21" s="76">
        <v>5</v>
      </c>
      <c r="D21" s="77">
        <v>0.15</v>
      </c>
      <c r="E21" s="75">
        <f t="shared" si="1"/>
        <v>0.75</v>
      </c>
      <c r="F21" s="18"/>
    </row>
    <row r="22" spans="1:6" ht="27" customHeight="1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4.5999999999999996</v>
      </c>
      <c r="F23" s="16">
        <f>E23*D23</f>
        <v>0.69</v>
      </c>
    </row>
    <row r="24" spans="1:6" ht="27" customHeight="1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7" customHeight="1">
      <c r="A25" s="8" t="s">
        <v>18</v>
      </c>
      <c r="B25" s="9" t="s">
        <v>46</v>
      </c>
      <c r="C25" s="78">
        <v>4</v>
      </c>
      <c r="D25" s="79">
        <v>0.4</v>
      </c>
      <c r="E25" s="79">
        <f>C25*D25</f>
        <v>1.6</v>
      </c>
      <c r="F25" s="18"/>
    </row>
    <row r="26" spans="1:6" ht="30.75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3</v>
      </c>
      <c r="F27" s="16">
        <f>E27*D27</f>
        <v>0.30000000000000004</v>
      </c>
    </row>
    <row r="28" spans="1:6" ht="30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1</v>
      </c>
      <c r="D29" s="77">
        <v>0.5</v>
      </c>
      <c r="E29" s="77">
        <f>C29*D29</f>
        <v>0.5</v>
      </c>
      <c r="F29" s="18"/>
    </row>
    <row r="30" spans="1:6" s="14" customFormat="1" ht="16.5" customHeight="1" thickBot="1">
      <c r="A30" s="12" t="s">
        <v>22</v>
      </c>
      <c r="B30" s="13" t="s">
        <v>66</v>
      </c>
      <c r="C30" s="91"/>
      <c r="D30" s="24">
        <v>0.1</v>
      </c>
      <c r="E30" s="24">
        <f>E31+E32+E34+E33</f>
        <v>0</v>
      </c>
      <c r="F30" s="16">
        <f>E30*D30</f>
        <v>0</v>
      </c>
    </row>
    <row r="31" spans="1:6" ht="45">
      <c r="A31" s="41" t="s">
        <v>23</v>
      </c>
      <c r="B31" s="42" t="s">
        <v>75</v>
      </c>
      <c r="C31" s="43"/>
      <c r="D31" s="44"/>
      <c r="E31" s="44"/>
      <c r="F31" s="45"/>
    </row>
    <row r="32" spans="1:6" ht="56.25" customHeight="1">
      <c r="A32" s="46" t="s">
        <v>24</v>
      </c>
      <c r="B32" s="47" t="s">
        <v>50</v>
      </c>
      <c r="C32" s="48"/>
      <c r="D32" s="49"/>
      <c r="E32" s="44"/>
      <c r="F32" s="50"/>
    </row>
    <row r="33" spans="1:6" ht="30">
      <c r="A33" s="46" t="s">
        <v>33</v>
      </c>
      <c r="B33" s="47" t="s">
        <v>76</v>
      </c>
      <c r="C33" s="48"/>
      <c r="D33" s="49"/>
      <c r="E33" s="44"/>
      <c r="F33" s="50"/>
    </row>
    <row r="34" spans="1:6" ht="90.75" thickBot="1">
      <c r="A34" s="51" t="s">
        <v>77</v>
      </c>
      <c r="B34" s="68" t="s">
        <v>51</v>
      </c>
      <c r="C34" s="53"/>
      <c r="D34" s="54"/>
      <c r="E34" s="44"/>
      <c r="F34" s="55"/>
    </row>
    <row r="35" spans="1:6" ht="14.25" customHeight="1" thickBot="1">
      <c r="A35" s="10"/>
      <c r="B35" s="11" t="s">
        <v>25</v>
      </c>
      <c r="C35" s="92"/>
      <c r="D35" s="25">
        <f>D6+D13+D23+D27+D30</f>
        <v>0.99999999999999989</v>
      </c>
      <c r="E35" s="25"/>
      <c r="F35" s="20">
        <f>F6+F13+F23+F27+F30</f>
        <v>3.5549999999999997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10" workbookViewId="0">
      <selection activeCell="L8" sqref="L8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15.75" customHeight="1" thickBot="1">
      <c r="A4" s="109" t="s">
        <v>36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4.6500000000000004</v>
      </c>
      <c r="F6" s="16">
        <f>E6*D6</f>
        <v>1.395</v>
      </c>
    </row>
    <row r="7" spans="1:9" ht="59.25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2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4</v>
      </c>
      <c r="D11" s="77">
        <v>0.15</v>
      </c>
      <c r="E11" s="79">
        <f t="shared" ref="E11:E12" si="0">C11*D11</f>
        <v>0.6</v>
      </c>
      <c r="F11" s="38"/>
    </row>
    <row r="12" spans="1:9" ht="30.75" thickBot="1">
      <c r="A12" s="39" t="s">
        <v>8</v>
      </c>
      <c r="B12" s="40" t="s">
        <v>86</v>
      </c>
      <c r="C12" s="80">
        <v>4</v>
      </c>
      <c r="D12" s="81">
        <v>0.2</v>
      </c>
      <c r="E12" s="79">
        <f t="shared" si="0"/>
        <v>0.8</v>
      </c>
      <c r="F12" s="33"/>
    </row>
    <row r="13" spans="1:9" ht="16.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5</v>
      </c>
      <c r="F13" s="16">
        <f>E13*D13</f>
        <v>1.75</v>
      </c>
    </row>
    <row r="14" spans="1:9" ht="19.5" customHeight="1">
      <c r="A14" s="4" t="s">
        <v>10</v>
      </c>
      <c r="B14" s="5" t="s">
        <v>67</v>
      </c>
      <c r="C14" s="74">
        <v>5</v>
      </c>
      <c r="D14" s="75">
        <v>0.15</v>
      </c>
      <c r="E14" s="75">
        <f>C14*D14</f>
        <v>0.75</v>
      </c>
      <c r="F14" s="17"/>
    </row>
    <row r="15" spans="1:9" ht="19.5" customHeight="1">
      <c r="A15" s="6" t="s">
        <v>11</v>
      </c>
      <c r="B15" s="7" t="s">
        <v>41</v>
      </c>
      <c r="C15" s="76">
        <v>5</v>
      </c>
      <c r="D15" s="77">
        <v>0.15</v>
      </c>
      <c r="E15" s="75">
        <f t="shared" ref="E15:E21" si="1">C15*D15</f>
        <v>0.75</v>
      </c>
      <c r="F15" s="18"/>
    </row>
    <row r="16" spans="1:9" ht="33.6" customHeight="1">
      <c r="A16" s="6" t="s">
        <v>12</v>
      </c>
      <c r="B16" s="7" t="s">
        <v>34</v>
      </c>
      <c r="C16" s="76">
        <v>5</v>
      </c>
      <c r="D16" s="77">
        <v>0.1</v>
      </c>
      <c r="E16" s="75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1.25" customHeight="1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5</v>
      </c>
      <c r="D20" s="77">
        <v>0.15</v>
      </c>
      <c r="E20" s="75">
        <f t="shared" si="1"/>
        <v>0.75</v>
      </c>
      <c r="F20" s="18"/>
    </row>
    <row r="21" spans="1:6" ht="27.75" customHeight="1">
      <c r="A21" s="6" t="s">
        <v>71</v>
      </c>
      <c r="B21" s="7" t="s">
        <v>72</v>
      </c>
      <c r="C21" s="76">
        <v>5</v>
      </c>
      <c r="D21" s="77">
        <v>0.15</v>
      </c>
      <c r="E21" s="75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3.4</v>
      </c>
      <c r="F23" s="16">
        <f>D23*E23</f>
        <v>0.51</v>
      </c>
    </row>
    <row r="24" spans="1:6" ht="27.75" customHeight="1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8.5" customHeight="1">
      <c r="A25" s="8" t="s">
        <v>18</v>
      </c>
      <c r="B25" s="9" t="s">
        <v>46</v>
      </c>
      <c r="C25" s="78">
        <v>1</v>
      </c>
      <c r="D25" s="79">
        <v>0.4</v>
      </c>
      <c r="E25" s="79">
        <f>C25*D25</f>
        <v>0.4</v>
      </c>
      <c r="F25" s="18"/>
    </row>
    <row r="26" spans="1:6" ht="30.75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3</v>
      </c>
      <c r="F27" s="16">
        <f>E27*D27</f>
        <v>0.30000000000000004</v>
      </c>
    </row>
    <row r="28" spans="1:6" ht="27" customHeight="1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1</v>
      </c>
      <c r="D29" s="77">
        <v>0.5</v>
      </c>
      <c r="E29" s="77">
        <f>C29*D29</f>
        <v>0.5</v>
      </c>
      <c r="F29" s="18"/>
    </row>
    <row r="30" spans="1:6" s="14" customFormat="1" ht="12.75" customHeight="1" thickBot="1">
      <c r="A30" s="12" t="s">
        <v>22</v>
      </c>
      <c r="B30" s="13" t="s">
        <v>66</v>
      </c>
      <c r="C30" s="91"/>
      <c r="D30" s="24">
        <v>0.1</v>
      </c>
      <c r="E30" s="24">
        <f>E31+E32+E34+E33</f>
        <v>4.05</v>
      </c>
      <c r="F30" s="16">
        <f>E30*D30</f>
        <v>0.40500000000000003</v>
      </c>
    </row>
    <row r="31" spans="1:6" ht="42" customHeight="1">
      <c r="A31" s="4" t="s">
        <v>23</v>
      </c>
      <c r="B31" s="5" t="s">
        <v>75</v>
      </c>
      <c r="C31" s="74">
        <v>4</v>
      </c>
      <c r="D31" s="69">
        <v>0.35</v>
      </c>
      <c r="E31" s="69">
        <f>C31*D31</f>
        <v>1.4</v>
      </c>
      <c r="F31" s="17"/>
    </row>
    <row r="32" spans="1:6" ht="57" customHeight="1">
      <c r="A32" s="8" t="s">
        <v>24</v>
      </c>
      <c r="B32" s="9" t="s">
        <v>50</v>
      </c>
      <c r="C32" s="78">
        <v>5</v>
      </c>
      <c r="D32" s="79">
        <v>0.1</v>
      </c>
      <c r="E32" s="75">
        <f t="shared" ref="E32:E33" si="2">C32*D32</f>
        <v>0.5</v>
      </c>
      <c r="F32" s="19"/>
    </row>
    <row r="33" spans="1:6" ht="30">
      <c r="A33" s="8" t="s">
        <v>33</v>
      </c>
      <c r="B33" s="9" t="s">
        <v>76</v>
      </c>
      <c r="C33" s="78">
        <v>3</v>
      </c>
      <c r="D33" s="79">
        <v>0.3</v>
      </c>
      <c r="E33" s="75">
        <f t="shared" si="2"/>
        <v>0.89999999999999991</v>
      </c>
      <c r="F33" s="19"/>
    </row>
    <row r="34" spans="1:6" ht="90.75" thickBot="1">
      <c r="A34" s="6" t="s">
        <v>77</v>
      </c>
      <c r="B34" s="66" t="s">
        <v>51</v>
      </c>
      <c r="C34" s="76">
        <v>5</v>
      </c>
      <c r="D34" s="70">
        <v>0.25</v>
      </c>
      <c r="E34" s="69">
        <f>C34*D34</f>
        <v>1.25</v>
      </c>
      <c r="F34" s="18"/>
    </row>
    <row r="35" spans="1:6" ht="13.5" customHeight="1" thickBot="1">
      <c r="A35" s="10"/>
      <c r="B35" s="11" t="s">
        <v>25</v>
      </c>
      <c r="C35" s="92"/>
      <c r="D35" s="25">
        <f>D6+D13+D23+D27+D30</f>
        <v>0.99999999999999989</v>
      </c>
      <c r="E35" s="25"/>
      <c r="F35" s="20">
        <v>4.37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I38" sqref="I38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15" customHeight="1" thickBot="1">
      <c r="A4" s="109" t="s">
        <v>79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4.4000000000000004</v>
      </c>
      <c r="F6" s="16">
        <f>E6*D6</f>
        <v>1.32</v>
      </c>
    </row>
    <row r="7" spans="1:9" ht="57" customHeight="1">
      <c r="A7" s="4" t="s">
        <v>3</v>
      </c>
      <c r="B7" s="5" t="s">
        <v>89</v>
      </c>
      <c r="C7" s="74">
        <v>1</v>
      </c>
      <c r="D7" s="75">
        <v>0.1</v>
      </c>
      <c r="E7" s="75">
        <f>C7*D7</f>
        <v>0.1</v>
      </c>
      <c r="F7" s="17"/>
      <c r="I7" s="22"/>
    </row>
    <row r="8" spans="1:9" ht="42.75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20.4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5</v>
      </c>
      <c r="D11" s="77">
        <v>0.15</v>
      </c>
      <c r="E11" s="79">
        <f t="shared" ref="E11:E12" si="0">C11*D11</f>
        <v>0.75</v>
      </c>
      <c r="F11" s="38"/>
    </row>
    <row r="12" spans="1:9" ht="30.75" thickBot="1">
      <c r="A12" s="39" t="s">
        <v>8</v>
      </c>
      <c r="B12" s="40" t="s">
        <v>86</v>
      </c>
      <c r="C12" s="80">
        <v>4</v>
      </c>
      <c r="D12" s="81">
        <v>0.2</v>
      </c>
      <c r="E12" s="79">
        <f t="shared" si="0"/>
        <v>0.8</v>
      </c>
      <c r="F12" s="33"/>
    </row>
    <row r="13" spans="1:9" ht="1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4.4000000000000004</v>
      </c>
      <c r="F13" s="16">
        <f>E13*D13</f>
        <v>1.54</v>
      </c>
    </row>
    <row r="14" spans="1:9" ht="18" customHeight="1">
      <c r="A14" s="4" t="s">
        <v>10</v>
      </c>
      <c r="B14" s="5" t="s">
        <v>67</v>
      </c>
      <c r="C14" s="74">
        <v>5</v>
      </c>
      <c r="D14" s="75">
        <v>0.15</v>
      </c>
      <c r="E14" s="75">
        <f>C14*D14</f>
        <v>0.75</v>
      </c>
      <c r="F14" s="17"/>
    </row>
    <row r="15" spans="1:9" ht="16.5" customHeight="1">
      <c r="A15" s="6" t="s">
        <v>11</v>
      </c>
      <c r="B15" s="7" t="s">
        <v>41</v>
      </c>
      <c r="C15" s="76">
        <v>5</v>
      </c>
      <c r="D15" s="77">
        <v>0.15</v>
      </c>
      <c r="E15" s="75">
        <f t="shared" ref="E15:E21" si="1">C15*D15</f>
        <v>0.75</v>
      </c>
      <c r="F15" s="18"/>
    </row>
    <row r="16" spans="1:9" ht="27.75" customHeight="1">
      <c r="A16" s="6" t="s">
        <v>12</v>
      </c>
      <c r="B16" s="7" t="s">
        <v>34</v>
      </c>
      <c r="C16" s="76">
        <v>5</v>
      </c>
      <c r="D16" s="77">
        <v>0.1</v>
      </c>
      <c r="E16" s="75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3</v>
      </c>
      <c r="D20" s="77">
        <v>0.15</v>
      </c>
      <c r="E20" s="75">
        <f t="shared" si="1"/>
        <v>0.44999999999999996</v>
      </c>
      <c r="F20" s="18"/>
    </row>
    <row r="21" spans="1:6" ht="30">
      <c r="A21" s="6" t="s">
        <v>71</v>
      </c>
      <c r="B21" s="7" t="s">
        <v>72</v>
      </c>
      <c r="C21" s="76">
        <v>3</v>
      </c>
      <c r="D21" s="77">
        <v>0.15</v>
      </c>
      <c r="E21" s="75">
        <f t="shared" si="1"/>
        <v>0.44999999999999996</v>
      </c>
      <c r="F21" s="18"/>
    </row>
    <row r="22" spans="1:6" ht="30.75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5</v>
      </c>
      <c r="F23" s="16">
        <f>E23*D23</f>
        <v>0.75</v>
      </c>
    </row>
    <row r="24" spans="1:6" ht="30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7.75" customHeight="1">
      <c r="A25" s="8" t="s">
        <v>18</v>
      </c>
      <c r="B25" s="9" t="s">
        <v>46</v>
      </c>
      <c r="C25" s="78">
        <v>5</v>
      </c>
      <c r="D25" s="79">
        <v>0.4</v>
      </c>
      <c r="E25" s="79">
        <f>C25*D25</f>
        <v>2</v>
      </c>
      <c r="F25" s="18"/>
    </row>
    <row r="26" spans="1:6" ht="27" customHeight="1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5</v>
      </c>
      <c r="F27" s="16">
        <f>E27*D27</f>
        <v>0.5</v>
      </c>
    </row>
    <row r="28" spans="1:6" ht="28.5" customHeight="1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5</v>
      </c>
      <c r="D29" s="77">
        <v>0.5</v>
      </c>
      <c r="E29" s="77">
        <f>C29*D29</f>
        <v>2.5</v>
      </c>
      <c r="F29" s="18"/>
    </row>
    <row r="30" spans="1:6" s="14" customFormat="1" ht="16.5" customHeight="1" thickBot="1">
      <c r="A30" s="12" t="s">
        <v>22</v>
      </c>
      <c r="B30" s="13" t="s">
        <v>66</v>
      </c>
      <c r="C30" s="91"/>
      <c r="D30" s="24">
        <v>0.1</v>
      </c>
      <c r="E30" s="24">
        <f>E31+E32+E34+E33</f>
        <v>2.4</v>
      </c>
      <c r="F30" s="16">
        <f>E30*D30</f>
        <v>0.24</v>
      </c>
    </row>
    <row r="31" spans="1:6" ht="40.5" customHeight="1">
      <c r="A31" s="4" t="s">
        <v>23</v>
      </c>
      <c r="B31" s="5" t="s">
        <v>75</v>
      </c>
      <c r="C31" s="74">
        <v>1</v>
      </c>
      <c r="D31" s="69">
        <v>0.35</v>
      </c>
      <c r="E31" s="69">
        <f>C31*D31</f>
        <v>0.35</v>
      </c>
      <c r="F31" s="17"/>
    </row>
    <row r="32" spans="1:6" ht="58.5" customHeight="1">
      <c r="A32" s="8" t="s">
        <v>24</v>
      </c>
      <c r="B32" s="9" t="s">
        <v>50</v>
      </c>
      <c r="C32" s="78">
        <v>5</v>
      </c>
      <c r="D32" s="79">
        <v>0.1</v>
      </c>
      <c r="E32" s="75">
        <f t="shared" ref="E32:E33" si="2">C32*D32</f>
        <v>0.5</v>
      </c>
      <c r="F32" s="19"/>
    </row>
    <row r="33" spans="1:6" ht="30" customHeight="1">
      <c r="A33" s="8" t="s">
        <v>33</v>
      </c>
      <c r="B33" s="9" t="s">
        <v>76</v>
      </c>
      <c r="C33" s="78">
        <v>1</v>
      </c>
      <c r="D33" s="79">
        <v>0.3</v>
      </c>
      <c r="E33" s="75">
        <f t="shared" si="2"/>
        <v>0.3</v>
      </c>
      <c r="F33" s="19"/>
    </row>
    <row r="34" spans="1:6" ht="90.75" thickBot="1">
      <c r="A34" s="6" t="s">
        <v>77</v>
      </c>
      <c r="B34" s="66" t="s">
        <v>51</v>
      </c>
      <c r="C34" s="76">
        <v>5</v>
      </c>
      <c r="D34" s="83">
        <v>0.25</v>
      </c>
      <c r="E34" s="75">
        <f>C34*D34</f>
        <v>1.25</v>
      </c>
      <c r="F34" s="18"/>
    </row>
    <row r="35" spans="1:6" ht="16.5" thickBot="1">
      <c r="A35" s="10"/>
      <c r="B35" s="11" t="s">
        <v>25</v>
      </c>
      <c r="C35" s="92"/>
      <c r="D35" s="25">
        <f>D6+D13+D23+D27+D30</f>
        <v>0.99999999999999989</v>
      </c>
      <c r="E35" s="25"/>
      <c r="F35" s="20">
        <f>F6+F13+F23+F27+F30</f>
        <v>4.3500000000000005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D46" sqref="D46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18.75" customHeight="1" thickBot="1">
      <c r="A4" s="109" t="s">
        <v>37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4.8499999999999996</v>
      </c>
      <c r="F6" s="16">
        <f>E6*D6</f>
        <v>1.4549999999999998</v>
      </c>
    </row>
    <row r="7" spans="1:9" ht="57.75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0.5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4</v>
      </c>
      <c r="D11" s="77">
        <v>0.15</v>
      </c>
      <c r="E11" s="79">
        <f t="shared" ref="E11:E12" si="0">C11*D11</f>
        <v>0.6</v>
      </c>
      <c r="F11" s="38"/>
    </row>
    <row r="12" spans="1:9" ht="27.75" customHeight="1" thickBot="1">
      <c r="A12" s="39" t="s">
        <v>8</v>
      </c>
      <c r="B12" s="40" t="s">
        <v>86</v>
      </c>
      <c r="C12" s="80">
        <v>5</v>
      </c>
      <c r="D12" s="81">
        <v>0.2</v>
      </c>
      <c r="E12" s="79">
        <f t="shared" si="0"/>
        <v>1</v>
      </c>
      <c r="F12" s="33"/>
    </row>
    <row r="13" spans="1:9" ht="18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5</v>
      </c>
      <c r="F13" s="16">
        <f>E13*D13</f>
        <v>1.75</v>
      </c>
    </row>
    <row r="14" spans="1:9" ht="17.25" customHeight="1">
      <c r="A14" s="4" t="s">
        <v>10</v>
      </c>
      <c r="B14" s="5" t="s">
        <v>67</v>
      </c>
      <c r="C14" s="74">
        <v>5</v>
      </c>
      <c r="D14" s="75">
        <v>0.15</v>
      </c>
      <c r="E14" s="75">
        <f>C14*D14</f>
        <v>0.75</v>
      </c>
      <c r="F14" s="17"/>
    </row>
    <row r="15" spans="1:9" ht="16.5" customHeight="1">
      <c r="A15" s="6" t="s">
        <v>11</v>
      </c>
      <c r="B15" s="7" t="s">
        <v>41</v>
      </c>
      <c r="C15" s="76">
        <v>5</v>
      </c>
      <c r="D15" s="77">
        <v>0.15</v>
      </c>
      <c r="E15" s="75">
        <f t="shared" ref="E15:E21" si="1">C15*D15</f>
        <v>0.75</v>
      </c>
      <c r="F15" s="18"/>
    </row>
    <row r="16" spans="1:9" ht="31.5" customHeight="1">
      <c r="A16" s="6" t="s">
        <v>12</v>
      </c>
      <c r="B16" s="7" t="s">
        <v>34</v>
      </c>
      <c r="C16" s="76">
        <v>5</v>
      </c>
      <c r="D16" s="77">
        <v>0.1</v>
      </c>
      <c r="E16" s="75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5</v>
      </c>
      <c r="D20" s="77">
        <v>0.15</v>
      </c>
      <c r="E20" s="75">
        <f t="shared" si="1"/>
        <v>0.75</v>
      </c>
      <c r="F20" s="18"/>
    </row>
    <row r="21" spans="1:6" ht="30">
      <c r="A21" s="6" t="s">
        <v>71</v>
      </c>
      <c r="B21" s="7" t="s">
        <v>72</v>
      </c>
      <c r="C21" s="76">
        <v>5</v>
      </c>
      <c r="D21" s="77">
        <v>0.15</v>
      </c>
      <c r="E21" s="75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5.75" thickBot="1">
      <c r="A23" s="27" t="s">
        <v>16</v>
      </c>
      <c r="B23" s="28" t="s">
        <v>44</v>
      </c>
      <c r="C23" s="91"/>
      <c r="D23" s="29">
        <v>0.15</v>
      </c>
      <c r="E23" s="29">
        <f>E24+E25+E26</f>
        <v>5</v>
      </c>
      <c r="F23" s="30">
        <f>E23*D23</f>
        <v>0.75</v>
      </c>
    </row>
    <row r="24" spans="1:6" ht="30">
      <c r="A24" s="62" t="s">
        <v>17</v>
      </c>
      <c r="B24" s="63" t="s">
        <v>45</v>
      </c>
      <c r="C24" s="74">
        <v>5</v>
      </c>
      <c r="D24" s="75">
        <v>0.2</v>
      </c>
      <c r="E24" s="75">
        <f>C24*D24</f>
        <v>1</v>
      </c>
      <c r="F24" s="64"/>
    </row>
    <row r="25" spans="1:6" ht="28.5" customHeight="1">
      <c r="A25" s="31" t="s">
        <v>18</v>
      </c>
      <c r="B25" s="32" t="s">
        <v>46</v>
      </c>
      <c r="C25" s="78">
        <v>5</v>
      </c>
      <c r="D25" s="79">
        <v>0.4</v>
      </c>
      <c r="E25" s="79">
        <f>C25*D25</f>
        <v>2</v>
      </c>
      <c r="F25" s="38"/>
    </row>
    <row r="26" spans="1:6" ht="30.75" thickBot="1">
      <c r="A26" s="31" t="s">
        <v>28</v>
      </c>
      <c r="B26" s="32" t="s">
        <v>74</v>
      </c>
      <c r="C26" s="78">
        <v>5</v>
      </c>
      <c r="D26" s="82">
        <v>0.4</v>
      </c>
      <c r="E26" s="79">
        <f>C26*D26</f>
        <v>2</v>
      </c>
      <c r="F26" s="33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5</v>
      </c>
      <c r="F27" s="16">
        <f>E27*D27</f>
        <v>0.5</v>
      </c>
    </row>
    <row r="28" spans="1:6" ht="28.5" customHeight="1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5</v>
      </c>
      <c r="D29" s="77">
        <v>0.5</v>
      </c>
      <c r="E29" s="77">
        <f>C29*D29</f>
        <v>2.5</v>
      </c>
      <c r="F29" s="18"/>
    </row>
    <row r="30" spans="1:6" s="14" customFormat="1" ht="15.75" customHeight="1" thickBot="1">
      <c r="A30" s="12" t="s">
        <v>22</v>
      </c>
      <c r="B30" s="13" t="s">
        <v>66</v>
      </c>
      <c r="C30" s="91"/>
      <c r="D30" s="24">
        <v>0.1</v>
      </c>
      <c r="E30" s="24">
        <f>E31+E32+E34+E33</f>
        <v>3.8</v>
      </c>
      <c r="F30" s="16">
        <f>E30*D30</f>
        <v>0.38</v>
      </c>
    </row>
    <row r="31" spans="1:6" ht="43.5" customHeight="1">
      <c r="A31" s="4" t="s">
        <v>23</v>
      </c>
      <c r="B31" s="5" t="s">
        <v>75</v>
      </c>
      <c r="C31" s="74">
        <v>5</v>
      </c>
      <c r="D31" s="69">
        <v>0.35</v>
      </c>
      <c r="E31" s="69">
        <f>C31*D31</f>
        <v>1.75</v>
      </c>
      <c r="F31" s="17"/>
    </row>
    <row r="32" spans="1:6" ht="58.5" customHeight="1">
      <c r="A32" s="8" t="s">
        <v>24</v>
      </c>
      <c r="B32" s="9" t="s">
        <v>50</v>
      </c>
      <c r="C32" s="78">
        <v>5</v>
      </c>
      <c r="D32" s="79">
        <v>0.1</v>
      </c>
      <c r="E32" s="75">
        <f t="shared" ref="E32:E33" si="2">C32*D32</f>
        <v>0.5</v>
      </c>
      <c r="F32" s="19"/>
    </row>
    <row r="33" spans="1:6" ht="30">
      <c r="A33" s="8" t="s">
        <v>33</v>
      </c>
      <c r="B33" s="9" t="s">
        <v>76</v>
      </c>
      <c r="C33" s="78">
        <v>1</v>
      </c>
      <c r="D33" s="79">
        <v>0.3</v>
      </c>
      <c r="E33" s="75">
        <f t="shared" si="2"/>
        <v>0.3</v>
      </c>
      <c r="F33" s="19"/>
    </row>
    <row r="34" spans="1:6" ht="90.75" thickBot="1">
      <c r="A34" s="6" t="s">
        <v>77</v>
      </c>
      <c r="B34" s="66" t="s">
        <v>51</v>
      </c>
      <c r="C34" s="76">
        <v>5</v>
      </c>
      <c r="D34" s="70">
        <v>0.25</v>
      </c>
      <c r="E34" s="69">
        <f>C34*D34</f>
        <v>1.25</v>
      </c>
      <c r="F34" s="18"/>
    </row>
    <row r="35" spans="1:6" ht="13.5" customHeight="1" thickBot="1">
      <c r="A35" s="10"/>
      <c r="B35" s="11" t="s">
        <v>25</v>
      </c>
      <c r="C35" s="92"/>
      <c r="D35" s="25">
        <f>D6+D13+D23+D27+D30</f>
        <v>0.99999999999999989</v>
      </c>
      <c r="E35" s="25"/>
      <c r="F35" s="20">
        <f>F6+F13+F23+F27+F30</f>
        <v>4.835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SheetLayoutView="122" workbookViewId="0">
      <selection activeCell="E54" sqref="E5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8" ht="15" customHeight="1">
      <c r="A1" s="105" t="s">
        <v>52</v>
      </c>
      <c r="B1" s="106"/>
      <c r="C1" s="106"/>
      <c r="D1" s="106"/>
      <c r="E1" s="106"/>
      <c r="F1" s="106"/>
    </row>
    <row r="2" spans="1:8" ht="17.45" customHeight="1">
      <c r="A2" s="107" t="s">
        <v>88</v>
      </c>
      <c r="B2" s="105"/>
      <c r="C2" s="105"/>
      <c r="D2" s="105"/>
      <c r="E2" s="105"/>
      <c r="F2" s="105"/>
    </row>
    <row r="3" spans="1:8" ht="17.45" customHeight="1">
      <c r="A3" s="108" t="s">
        <v>94</v>
      </c>
      <c r="B3" s="108"/>
      <c r="C3" s="108"/>
      <c r="D3" s="108"/>
      <c r="E3" s="108"/>
      <c r="F3" s="108"/>
    </row>
    <row r="4" spans="1:8" ht="17.25" customHeight="1" thickBot="1">
      <c r="A4" s="109" t="s">
        <v>38</v>
      </c>
      <c r="B4" s="109"/>
      <c r="C4" s="109"/>
      <c r="D4" s="109"/>
      <c r="E4" s="109"/>
      <c r="F4" s="109"/>
    </row>
    <row r="5" spans="1:8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8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3.4000000000000004</v>
      </c>
      <c r="F6" s="16">
        <f>E6*D6</f>
        <v>1.02</v>
      </c>
    </row>
    <row r="7" spans="1:8" ht="57" customHeight="1">
      <c r="A7" s="4" t="s">
        <v>3</v>
      </c>
      <c r="B7" s="5" t="s">
        <v>89</v>
      </c>
      <c r="C7" s="74">
        <v>4</v>
      </c>
      <c r="D7" s="75">
        <v>0.1</v>
      </c>
      <c r="E7" s="75">
        <f>C7*D7</f>
        <v>0.4</v>
      </c>
      <c r="F7" s="17"/>
      <c r="H7" s="22"/>
    </row>
    <row r="8" spans="1:8" ht="43.5" customHeight="1">
      <c r="A8" s="6" t="s">
        <v>4</v>
      </c>
      <c r="B8" s="7" t="s">
        <v>90</v>
      </c>
      <c r="C8" s="76">
        <v>3</v>
      </c>
      <c r="D8" s="77">
        <v>0.2</v>
      </c>
      <c r="E8" s="77">
        <f>C8*D8</f>
        <v>0.60000000000000009</v>
      </c>
      <c r="F8" s="18"/>
    </row>
    <row r="9" spans="1:8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8" ht="18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8">
      <c r="A11" s="36" t="s">
        <v>7</v>
      </c>
      <c r="B11" s="37" t="s">
        <v>85</v>
      </c>
      <c r="C11" s="76">
        <v>3</v>
      </c>
      <c r="D11" s="77">
        <v>0.15</v>
      </c>
      <c r="E11" s="79">
        <f t="shared" ref="E11:E12" si="0">C11*D11</f>
        <v>0.44999999999999996</v>
      </c>
      <c r="F11" s="38"/>
    </row>
    <row r="12" spans="1:8" ht="30.75" thickBot="1">
      <c r="A12" s="39" t="s">
        <v>8</v>
      </c>
      <c r="B12" s="40" t="s">
        <v>86</v>
      </c>
      <c r="C12" s="80">
        <v>1</v>
      </c>
      <c r="D12" s="81">
        <v>0.2</v>
      </c>
      <c r="E12" s="79">
        <f t="shared" si="0"/>
        <v>0.2</v>
      </c>
      <c r="F12" s="33"/>
    </row>
    <row r="13" spans="1:8" ht="16.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4.4000000000000004</v>
      </c>
      <c r="F13" s="16">
        <f>E13*D13</f>
        <v>1.54</v>
      </c>
    </row>
    <row r="14" spans="1:8" ht="17.25" customHeight="1">
      <c r="A14" s="4" t="s">
        <v>10</v>
      </c>
      <c r="B14" s="5" t="s">
        <v>67</v>
      </c>
      <c r="C14" s="74">
        <v>4</v>
      </c>
      <c r="D14" s="75">
        <v>0.15</v>
      </c>
      <c r="E14" s="75">
        <f>C14*D14</f>
        <v>0.6</v>
      </c>
      <c r="F14" s="17"/>
    </row>
    <row r="15" spans="1:8" ht="14.25" customHeight="1">
      <c r="A15" s="6" t="s">
        <v>11</v>
      </c>
      <c r="B15" s="7" t="s">
        <v>41</v>
      </c>
      <c r="C15" s="76">
        <v>4</v>
      </c>
      <c r="D15" s="77">
        <v>0.15</v>
      </c>
      <c r="E15" s="75">
        <f t="shared" ref="E15:E21" si="1">C15*D15</f>
        <v>0.6</v>
      </c>
      <c r="F15" s="18"/>
    </row>
    <row r="16" spans="1:8" ht="33.6" customHeight="1">
      <c r="A16" s="6" t="s">
        <v>12</v>
      </c>
      <c r="B16" s="7" t="s">
        <v>34</v>
      </c>
      <c r="C16" s="76">
        <v>5</v>
      </c>
      <c r="D16" s="77">
        <v>0.1</v>
      </c>
      <c r="E16" s="75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v>0.1</v>
      </c>
      <c r="E17" s="75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76">
        <v>5</v>
      </c>
      <c r="D18" s="77">
        <v>0.05</v>
      </c>
      <c r="E18" s="75">
        <f t="shared" si="1"/>
        <v>0.25</v>
      </c>
      <c r="F18" s="18"/>
    </row>
    <row r="19" spans="1:6" ht="45">
      <c r="A19" s="6" t="s">
        <v>15</v>
      </c>
      <c r="B19" s="7" t="s">
        <v>43</v>
      </c>
      <c r="C19" s="76">
        <v>5</v>
      </c>
      <c r="D19" s="77">
        <v>0.05</v>
      </c>
      <c r="E19" s="75">
        <f t="shared" si="1"/>
        <v>0.25</v>
      </c>
      <c r="F19" s="18"/>
    </row>
    <row r="20" spans="1:6">
      <c r="A20" s="6" t="s">
        <v>69</v>
      </c>
      <c r="B20" s="7" t="s">
        <v>70</v>
      </c>
      <c r="C20" s="76">
        <v>3</v>
      </c>
      <c r="D20" s="77">
        <v>0.15</v>
      </c>
      <c r="E20" s="75">
        <f t="shared" si="1"/>
        <v>0.44999999999999996</v>
      </c>
      <c r="F20" s="18"/>
    </row>
    <row r="21" spans="1:6" ht="27.75" customHeight="1">
      <c r="A21" s="6" t="s">
        <v>71</v>
      </c>
      <c r="B21" s="7" t="s">
        <v>72</v>
      </c>
      <c r="C21" s="76">
        <v>5</v>
      </c>
      <c r="D21" s="77">
        <v>0.15</v>
      </c>
      <c r="E21" s="75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76">
        <v>5</v>
      </c>
      <c r="D22" s="77">
        <v>0.1</v>
      </c>
      <c r="E22" s="75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3.4</v>
      </c>
      <c r="F23" s="16">
        <f>E23*D23</f>
        <v>0.51</v>
      </c>
    </row>
    <row r="24" spans="1:6" ht="28.5" customHeight="1">
      <c r="A24" s="4" t="s">
        <v>17</v>
      </c>
      <c r="B24" s="84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7.75" customHeight="1">
      <c r="A25" s="8" t="s">
        <v>18</v>
      </c>
      <c r="B25" s="85" t="s">
        <v>46</v>
      </c>
      <c r="C25" s="78">
        <v>1</v>
      </c>
      <c r="D25" s="79">
        <v>0.4</v>
      </c>
      <c r="E25" s="79">
        <f>C25*D25</f>
        <v>0.4</v>
      </c>
      <c r="F25" s="18"/>
    </row>
    <row r="26" spans="1:6" ht="30.75" thickBot="1">
      <c r="A26" s="8" t="s">
        <v>28</v>
      </c>
      <c r="B26" s="85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ht="13.5" customHeigh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3</v>
      </c>
      <c r="F27" s="16">
        <f>E27*D27</f>
        <v>0.30000000000000004</v>
      </c>
    </row>
    <row r="28" spans="1:6" ht="30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1</v>
      </c>
      <c r="D29" s="77">
        <v>0.5</v>
      </c>
      <c r="E29" s="77">
        <f>C29*D29</f>
        <v>0.5</v>
      </c>
      <c r="F29" s="18"/>
    </row>
    <row r="30" spans="1:6" s="14" customFormat="1" ht="14.25" customHeight="1" thickBot="1">
      <c r="A30" s="12" t="s">
        <v>22</v>
      </c>
      <c r="B30" s="13" t="s">
        <v>66</v>
      </c>
      <c r="C30" s="91"/>
      <c r="D30" s="24">
        <v>0.1</v>
      </c>
      <c r="E30" s="24">
        <f>E31+E32+E34+E33</f>
        <v>4.3</v>
      </c>
      <c r="F30" s="16">
        <f>E30*D30</f>
        <v>0.43</v>
      </c>
    </row>
    <row r="31" spans="1:6" ht="42" customHeight="1">
      <c r="A31" s="4" t="s">
        <v>23</v>
      </c>
      <c r="B31" s="5" t="s">
        <v>75</v>
      </c>
      <c r="C31" s="74">
        <v>5</v>
      </c>
      <c r="D31" s="75">
        <v>0.35</v>
      </c>
      <c r="E31" s="75">
        <f>C31*D31</f>
        <v>1.75</v>
      </c>
      <c r="F31" s="86"/>
    </row>
    <row r="32" spans="1:6" ht="57.75" customHeight="1">
      <c r="A32" s="8" t="s">
        <v>24</v>
      </c>
      <c r="B32" s="9" t="s">
        <v>50</v>
      </c>
      <c r="C32" s="78">
        <v>1</v>
      </c>
      <c r="D32" s="79">
        <v>0.1</v>
      </c>
      <c r="E32" s="75">
        <f t="shared" ref="E32:E33" si="2">C32*D32</f>
        <v>0.1</v>
      </c>
      <c r="F32" s="87"/>
    </row>
    <row r="33" spans="1:6" ht="30">
      <c r="A33" s="31" t="s">
        <v>33</v>
      </c>
      <c r="B33" s="32" t="s">
        <v>76</v>
      </c>
      <c r="C33" s="78">
        <v>4</v>
      </c>
      <c r="D33" s="79">
        <v>0.3</v>
      </c>
      <c r="E33" s="75">
        <f t="shared" si="2"/>
        <v>1.2</v>
      </c>
      <c r="F33" s="87"/>
    </row>
    <row r="34" spans="1:6" ht="90.75" thickBot="1">
      <c r="A34" s="6" t="s">
        <v>77</v>
      </c>
      <c r="B34" s="66" t="s">
        <v>51</v>
      </c>
      <c r="C34" s="76">
        <v>5</v>
      </c>
      <c r="D34" s="83">
        <v>0.25</v>
      </c>
      <c r="E34" s="75">
        <f>C34*D34</f>
        <v>1.25</v>
      </c>
      <c r="F34" s="88"/>
    </row>
    <row r="35" spans="1:6" ht="12.75" customHeight="1" thickBot="1">
      <c r="A35" s="10"/>
      <c r="B35" s="11" t="s">
        <v>25</v>
      </c>
      <c r="C35" s="92"/>
      <c r="D35" s="25">
        <f>D6+D13+D23+D27+D30</f>
        <v>0.99999999999999989</v>
      </c>
      <c r="E35" s="25"/>
      <c r="F35" s="20">
        <f>F6+F13+F23+F27+F30</f>
        <v>3.8000000000000003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SheetLayoutView="122" workbookViewId="0">
      <selection activeCell="J32" sqref="J32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93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5" t="s">
        <v>52</v>
      </c>
      <c r="B1" s="106"/>
      <c r="C1" s="106"/>
      <c r="D1" s="106"/>
      <c r="E1" s="106"/>
      <c r="F1" s="106"/>
    </row>
    <row r="2" spans="1:9" ht="17.45" customHeight="1">
      <c r="A2" s="107" t="s">
        <v>88</v>
      </c>
      <c r="B2" s="105"/>
      <c r="C2" s="105"/>
      <c r="D2" s="105"/>
      <c r="E2" s="105"/>
      <c r="F2" s="105"/>
    </row>
    <row r="3" spans="1:9" ht="17.45" customHeight="1">
      <c r="A3" s="108" t="s">
        <v>94</v>
      </c>
      <c r="B3" s="108"/>
      <c r="C3" s="108"/>
      <c r="D3" s="108"/>
      <c r="E3" s="108"/>
      <c r="F3" s="108"/>
    </row>
    <row r="4" spans="1:9" ht="29.45" customHeight="1" thickBot="1">
      <c r="A4" s="109" t="s">
        <v>84</v>
      </c>
      <c r="B4" s="109"/>
      <c r="C4" s="109"/>
      <c r="D4" s="109"/>
      <c r="E4" s="109"/>
      <c r="F4" s="109"/>
    </row>
    <row r="5" spans="1:9" ht="75.75" thickBot="1">
      <c r="A5" s="2" t="s">
        <v>0</v>
      </c>
      <c r="B5" s="3" t="s">
        <v>1</v>
      </c>
      <c r="C5" s="90" t="s">
        <v>2</v>
      </c>
      <c r="D5" s="23" t="s">
        <v>30</v>
      </c>
      <c r="E5" s="23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91"/>
      <c r="D6" s="24">
        <v>0.3</v>
      </c>
      <c r="E6" s="24">
        <f>SUM(E7:E12)</f>
        <v>4.8499999999999996</v>
      </c>
      <c r="F6" s="16">
        <f>E6*D6</f>
        <v>1.4549999999999998</v>
      </c>
    </row>
    <row r="7" spans="1:9" ht="57.75" customHeight="1">
      <c r="A7" s="4" t="s">
        <v>3</v>
      </c>
      <c r="B7" s="5" t="s">
        <v>89</v>
      </c>
      <c r="C7" s="74">
        <v>5</v>
      </c>
      <c r="D7" s="75">
        <v>0.1</v>
      </c>
      <c r="E7" s="75">
        <f>C7*D7</f>
        <v>0.5</v>
      </c>
      <c r="F7" s="17"/>
      <c r="I7" s="22"/>
    </row>
    <row r="8" spans="1:9" ht="43.5" customHeight="1">
      <c r="A8" s="6" t="s">
        <v>4</v>
      </c>
      <c r="B8" s="7" t="s">
        <v>90</v>
      </c>
      <c r="C8" s="76">
        <v>5</v>
      </c>
      <c r="D8" s="77">
        <v>0.2</v>
      </c>
      <c r="E8" s="77">
        <f>C8*D8</f>
        <v>1</v>
      </c>
      <c r="F8" s="18"/>
    </row>
    <row r="9" spans="1:9" ht="120" customHeight="1">
      <c r="A9" s="8" t="s">
        <v>5</v>
      </c>
      <c r="B9" s="67" t="s">
        <v>91</v>
      </c>
      <c r="C9" s="78">
        <v>5</v>
      </c>
      <c r="D9" s="79">
        <v>0.15</v>
      </c>
      <c r="E9" s="79">
        <f>C9*D9</f>
        <v>0.75</v>
      </c>
      <c r="F9" s="18"/>
    </row>
    <row r="10" spans="1:9" ht="14.25" customHeight="1">
      <c r="A10" s="8" t="s">
        <v>6</v>
      </c>
      <c r="B10" s="9" t="s">
        <v>27</v>
      </c>
      <c r="C10" s="78">
        <v>5</v>
      </c>
      <c r="D10" s="79">
        <v>0.2</v>
      </c>
      <c r="E10" s="79">
        <f>C10*D10</f>
        <v>1</v>
      </c>
      <c r="F10" s="18"/>
    </row>
    <row r="11" spans="1:9">
      <c r="A11" s="36" t="s">
        <v>7</v>
      </c>
      <c r="B11" s="37" t="s">
        <v>85</v>
      </c>
      <c r="C11" s="76">
        <v>4</v>
      </c>
      <c r="D11" s="77">
        <v>0.15</v>
      </c>
      <c r="E11" s="79">
        <f t="shared" ref="E11:E12" si="0">C11*D11</f>
        <v>0.6</v>
      </c>
      <c r="F11" s="38"/>
    </row>
    <row r="12" spans="1:9" ht="30.75" thickBot="1">
      <c r="A12" s="39" t="s">
        <v>8</v>
      </c>
      <c r="B12" s="40" t="s">
        <v>86</v>
      </c>
      <c r="C12" s="80">
        <v>5</v>
      </c>
      <c r="D12" s="81">
        <v>0.2</v>
      </c>
      <c r="E12" s="79">
        <f t="shared" si="0"/>
        <v>1</v>
      </c>
      <c r="F12" s="33"/>
    </row>
    <row r="13" spans="1:9" ht="16.5" customHeight="1" thickBot="1">
      <c r="A13" s="12" t="s">
        <v>9</v>
      </c>
      <c r="B13" s="13" t="s">
        <v>40</v>
      </c>
      <c r="C13" s="91"/>
      <c r="D13" s="24">
        <v>0.35</v>
      </c>
      <c r="E13" s="24">
        <f>SUM(E14:E22)</f>
        <v>4.26</v>
      </c>
      <c r="F13" s="16">
        <f>E13*D13</f>
        <v>1.4909999999999999</v>
      </c>
    </row>
    <row r="14" spans="1:9" ht="14.25" customHeight="1">
      <c r="A14" s="4" t="s">
        <v>10</v>
      </c>
      <c r="B14" s="5" t="s">
        <v>67</v>
      </c>
      <c r="C14" s="74">
        <v>5</v>
      </c>
      <c r="D14" s="75">
        <f>0.15+0.0125</f>
        <v>0.16250000000000001</v>
      </c>
      <c r="E14" s="75">
        <v>0.8</v>
      </c>
      <c r="F14" s="17"/>
    </row>
    <row r="15" spans="1:9" ht="13.5" customHeight="1">
      <c r="A15" s="6" t="s">
        <v>11</v>
      </c>
      <c r="B15" s="7" t="s">
        <v>41</v>
      </c>
      <c r="C15" s="76">
        <v>5</v>
      </c>
      <c r="D15" s="77">
        <f>0.15+0.0125</f>
        <v>0.16250000000000001</v>
      </c>
      <c r="E15" s="75">
        <v>0.8</v>
      </c>
      <c r="F15" s="18"/>
    </row>
    <row r="16" spans="1:9" ht="27.75" customHeight="1">
      <c r="A16" s="6" t="s">
        <v>12</v>
      </c>
      <c r="B16" s="7" t="s">
        <v>34</v>
      </c>
      <c r="C16" s="76">
        <v>5</v>
      </c>
      <c r="D16" s="77">
        <f>0.1+0.0125</f>
        <v>0.1125</v>
      </c>
      <c r="E16" s="75">
        <v>0.55000000000000004</v>
      </c>
      <c r="F16" s="18"/>
    </row>
    <row r="17" spans="1:6" ht="43.9" customHeight="1">
      <c r="A17" s="6" t="s">
        <v>13</v>
      </c>
      <c r="B17" s="7" t="s">
        <v>68</v>
      </c>
      <c r="C17" s="76">
        <v>5</v>
      </c>
      <c r="D17" s="77">
        <f>0.1+0.0125</f>
        <v>0.1125</v>
      </c>
      <c r="E17" s="75">
        <v>0.55000000000000004</v>
      </c>
      <c r="F17" s="18"/>
    </row>
    <row r="18" spans="1:6" ht="42.75" customHeight="1">
      <c r="A18" s="6" t="s">
        <v>14</v>
      </c>
      <c r="B18" s="7" t="s">
        <v>42</v>
      </c>
      <c r="C18" s="76">
        <v>5</v>
      </c>
      <c r="D18" s="77">
        <f>0.05+0.0125</f>
        <v>6.25E-2</v>
      </c>
      <c r="E18" s="75">
        <v>0.3</v>
      </c>
      <c r="F18" s="18"/>
    </row>
    <row r="19" spans="1:6" ht="42.75" customHeight="1">
      <c r="A19" s="6" t="s">
        <v>15</v>
      </c>
      <c r="B19" s="7" t="s">
        <v>43</v>
      </c>
      <c r="C19" s="76">
        <v>5</v>
      </c>
      <c r="D19" s="77">
        <f>0.05+0.0125</f>
        <v>6.25E-2</v>
      </c>
      <c r="E19" s="75">
        <v>0.3</v>
      </c>
      <c r="F19" s="18"/>
    </row>
    <row r="20" spans="1:6">
      <c r="A20" s="6" t="s">
        <v>69</v>
      </c>
      <c r="B20" s="7" t="s">
        <v>70</v>
      </c>
      <c r="C20" s="76">
        <v>3</v>
      </c>
      <c r="D20" s="77">
        <f>0.15+0.0125</f>
        <v>0.16250000000000001</v>
      </c>
      <c r="E20" s="75">
        <v>0.48</v>
      </c>
      <c r="F20" s="18"/>
    </row>
    <row r="21" spans="1:6" ht="30">
      <c r="A21" s="6" t="s">
        <v>71</v>
      </c>
      <c r="B21" s="7" t="s">
        <v>72</v>
      </c>
      <c r="C21" s="76">
        <v>3</v>
      </c>
      <c r="D21" s="77">
        <f>0.15+0.0125</f>
        <v>0.16250000000000001</v>
      </c>
      <c r="E21" s="75">
        <v>0.48</v>
      </c>
      <c r="F21" s="18"/>
    </row>
    <row r="22" spans="1:6" ht="29.25" customHeight="1" thickBot="1">
      <c r="A22" s="51" t="s">
        <v>73</v>
      </c>
      <c r="B22" s="52" t="s">
        <v>65</v>
      </c>
      <c r="C22" s="76"/>
      <c r="D22" s="56"/>
      <c r="E22" s="44"/>
      <c r="F22" s="55"/>
    </row>
    <row r="23" spans="1:6" ht="15.75" thickBot="1">
      <c r="A23" s="12" t="s">
        <v>16</v>
      </c>
      <c r="B23" s="13" t="s">
        <v>44</v>
      </c>
      <c r="C23" s="91"/>
      <c r="D23" s="24">
        <v>0.15</v>
      </c>
      <c r="E23" s="24">
        <f>E24+E25+E26</f>
        <v>5</v>
      </c>
      <c r="F23" s="16">
        <f>E23*D23</f>
        <v>0.75</v>
      </c>
    </row>
    <row r="24" spans="1:6" ht="30">
      <c r="A24" s="4" t="s">
        <v>17</v>
      </c>
      <c r="B24" s="5" t="s">
        <v>45</v>
      </c>
      <c r="C24" s="74">
        <v>5</v>
      </c>
      <c r="D24" s="75">
        <v>0.2</v>
      </c>
      <c r="E24" s="75">
        <f>C24*D24</f>
        <v>1</v>
      </c>
      <c r="F24" s="17"/>
    </row>
    <row r="25" spans="1:6" ht="27.75" customHeight="1">
      <c r="A25" s="8" t="s">
        <v>18</v>
      </c>
      <c r="B25" s="9" t="s">
        <v>46</v>
      </c>
      <c r="C25" s="78">
        <v>5</v>
      </c>
      <c r="D25" s="79">
        <v>0.4</v>
      </c>
      <c r="E25" s="79">
        <f>C25*D25</f>
        <v>2</v>
      </c>
      <c r="F25" s="18"/>
    </row>
    <row r="26" spans="1:6" ht="30.75" thickBot="1">
      <c r="A26" s="8" t="s">
        <v>28</v>
      </c>
      <c r="B26" s="9" t="s">
        <v>74</v>
      </c>
      <c r="C26" s="78">
        <v>5</v>
      </c>
      <c r="D26" s="82">
        <v>0.4</v>
      </c>
      <c r="E26" s="79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91"/>
      <c r="D27" s="24">
        <v>0.1</v>
      </c>
      <c r="E27" s="24">
        <f>E28+E29</f>
        <v>5</v>
      </c>
      <c r="F27" s="16">
        <f>E27*D27</f>
        <v>0.5</v>
      </c>
    </row>
    <row r="28" spans="1:6" ht="30" customHeight="1">
      <c r="A28" s="4" t="s">
        <v>20</v>
      </c>
      <c r="B28" s="5" t="s">
        <v>48</v>
      </c>
      <c r="C28" s="74">
        <v>5</v>
      </c>
      <c r="D28" s="75">
        <v>0.5</v>
      </c>
      <c r="E28" s="75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76">
        <v>5</v>
      </c>
      <c r="D29" s="77">
        <v>0.5</v>
      </c>
      <c r="E29" s="77">
        <f>C29*D29</f>
        <v>2.5</v>
      </c>
      <c r="F29" s="18"/>
    </row>
    <row r="30" spans="1:6" s="14" customFormat="1" ht="14.25" customHeight="1" thickBot="1">
      <c r="A30" s="57" t="s">
        <v>22</v>
      </c>
      <c r="B30" s="58" t="s">
        <v>66</v>
      </c>
      <c r="C30" s="59"/>
      <c r="D30" s="60"/>
      <c r="E30" s="60"/>
      <c r="F30" s="61"/>
    </row>
    <row r="31" spans="1:6" ht="45">
      <c r="A31" s="41" t="s">
        <v>23</v>
      </c>
      <c r="B31" s="42" t="s">
        <v>75</v>
      </c>
      <c r="C31" s="43"/>
      <c r="D31" s="44"/>
      <c r="E31" s="44"/>
      <c r="F31" s="45"/>
    </row>
    <row r="32" spans="1:6" ht="60">
      <c r="A32" s="46" t="s">
        <v>24</v>
      </c>
      <c r="B32" s="47" t="s">
        <v>50</v>
      </c>
      <c r="C32" s="48"/>
      <c r="D32" s="49"/>
      <c r="E32" s="44"/>
      <c r="F32" s="50"/>
    </row>
    <row r="33" spans="1:6" ht="30">
      <c r="A33" s="46" t="s">
        <v>33</v>
      </c>
      <c r="B33" s="47" t="s">
        <v>76</v>
      </c>
      <c r="C33" s="48"/>
      <c r="D33" s="49"/>
      <c r="E33" s="44"/>
      <c r="F33" s="50"/>
    </row>
    <row r="34" spans="1:6" ht="90.75" thickBot="1">
      <c r="A34" s="51" t="s">
        <v>77</v>
      </c>
      <c r="B34" s="68" t="s">
        <v>51</v>
      </c>
      <c r="C34" s="53"/>
      <c r="D34" s="54"/>
      <c r="E34" s="44"/>
      <c r="F34" s="55"/>
    </row>
    <row r="35" spans="1:6" ht="13.5" customHeight="1" thickBot="1">
      <c r="A35" s="10"/>
      <c r="B35" s="11" t="s">
        <v>25</v>
      </c>
      <c r="C35" s="92"/>
      <c r="D35" s="25">
        <f>D6+D13+D23+D27+D30</f>
        <v>0.89999999999999991</v>
      </c>
      <c r="E35" s="25"/>
      <c r="F35" s="20">
        <f>F6+F13+F23+F27+F30</f>
        <v>4.1959999999999997</v>
      </c>
    </row>
    <row r="36" spans="1:6">
      <c r="B36" s="110"/>
      <c r="C36" s="110"/>
      <c r="D36" s="110"/>
      <c r="E36" s="110"/>
      <c r="F36" s="110"/>
    </row>
  </sheetData>
  <mergeCells count="5">
    <mergeCell ref="A1:F1"/>
    <mergeCell ref="A2:F2"/>
    <mergeCell ref="A3:F3"/>
    <mergeCell ref="A4:F4"/>
    <mergeCell ref="B36:F36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Рейтинг </vt:lpstr>
      <vt:lpstr>Администрация</vt:lpstr>
      <vt:lpstr>ФУАГ</vt:lpstr>
      <vt:lpstr>УИЗО</vt:lpstr>
      <vt:lpstr>УО</vt:lpstr>
      <vt:lpstr>КФКС</vt:lpstr>
      <vt:lpstr>УКультуры</vt:lpstr>
      <vt:lpstr>УБл</vt:lpstr>
      <vt:lpstr>КСП</vt:lpstr>
      <vt:lpstr>Дума</vt:lpstr>
      <vt:lpstr>Администрация!Область_печати</vt:lpstr>
      <vt:lpstr>Дума!Область_печати</vt:lpstr>
      <vt:lpstr>КСП!Область_печати</vt:lpstr>
      <vt:lpstr>КФКС!Область_печати</vt:lpstr>
      <vt:lpstr>УБл!Область_печати</vt:lpstr>
      <vt:lpstr>УИЗО!Область_печати</vt:lpstr>
      <vt:lpstr>УКультуры!Область_печати</vt:lpstr>
      <vt:lpstr>УО!Область_печати</vt:lpstr>
      <vt:lpstr>ФУАГ!Область_печати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5301</dc:creator>
  <cp:lastModifiedBy>HP Inc.</cp:lastModifiedBy>
  <cp:lastPrinted>2024-04-19T08:26:19Z</cp:lastPrinted>
  <dcterms:created xsi:type="dcterms:W3CDTF">2014-12-09T03:16:30Z</dcterms:created>
  <dcterms:modified xsi:type="dcterms:W3CDTF">2024-04-19T08:56:51Z</dcterms:modified>
</cp:coreProperties>
</file>