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2023" sheetId="1" r:id="rId1"/>
  </sheets>
  <definedNames>
    <definedName name="_Hlk482798510" localSheetId="0">'цена 2023'!#REF!</definedName>
    <definedName name="_Hlk482798528" localSheetId="0">'цена 2023'!#REF!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<sst xmlns="http://schemas.openxmlformats.org/spreadsheetml/2006/main" count="76" uniqueCount="57">
  <si>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</si>
  <si>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</si>
  <si>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</si>
  <si>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</si>
  <si>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</si>
  <si>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</si>
  <si>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</si>
  <si>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</si>
  <si>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</si>
  <si>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</si>
  <si>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</si>
  <si>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</si>
  <si>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</si>
  <si>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Грунт. Наличие фундамента от ранее размещенного аттракциона. Есть возможность подключения эл. энергии.</t>
  </si>
  <si>
    <t>Грунт, пни.Есть возможность подключения эл. энергии.</t>
  </si>
  <si>
    <t>S 1000 м2 (ширина до 20 м  длина до 50 м)</t>
  </si>
  <si>
    <t>№ Площадки (лота) на схеме</t>
  </si>
  <si>
    <t>Грунт. Есть возможность подключения эл. энергии.</t>
  </si>
  <si>
    <t>сезон</t>
  </si>
  <si>
    <t>Трасса протяженностью до 1 км.</t>
  </si>
  <si>
    <t xml:space="preserve">
S 150 м2 
(ширина до 7 м
 длина до 20 м)
</t>
  </si>
  <si>
    <t>Начальная цена права размещения передвижного аттракциона (руб.) за месяц за 1 м2</t>
  </si>
  <si>
    <t>Начальная цена права размещения передвижного аттракциона (руб.) за месяц за размещение на площади указанной в гр.3</t>
  </si>
  <si>
    <t>Площадь для размещения передвижного аттракциона*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</si>
  <si>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</si>
  <si>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Асфальтированная  площадка.</t>
  </si>
  <si>
    <t xml:space="preserve">S  24 м2 
(ширина до 4 м  длина до 6 м)
</t>
  </si>
  <si>
    <t xml:space="preserve">S 500 м2 </t>
  </si>
  <si>
    <t>Грунт. Есть возможность подключения эл. энергии и воды.</t>
  </si>
  <si>
    <t>Асфальтированная  площадка. Грунт.</t>
  </si>
  <si>
    <t>Механические аттракционы больших форм. (Типа: цепочная карусель, Джеты). Прочие аттракционы.</t>
  </si>
  <si>
    <t xml:space="preserve">S  20 м2 (ширина до 4 м  длина до 5 м)
</t>
  </si>
  <si>
    <t xml:space="preserve">Передвижной зоопарк. Аттракционы механизированные  больших форм. Прочее оборудование для развлечений. </t>
  </si>
  <si>
    <t>Передвижной цирк. Передвижной зоопарк. Аттракционы механизированные  больших форм.Прочее оборудование для развлечений.</t>
  </si>
  <si>
    <t>Асфальтированная дорожка длинной 200 м</t>
  </si>
  <si>
    <t>Асфальтированная дорожка</t>
  </si>
  <si>
    <t>Аттракционы надувные (Большие батуты с катальной горкой, лабиринты), бассейн для Аквозорба или электролодочек. Прочее оборудование для развлечений.</t>
  </si>
  <si>
    <t>Батут, бассейн для Аквозорба. Мини-джеты. Прочее оборудование для развлечений.</t>
  </si>
  <si>
    <t>Катание на квадроцикле. Прочее оборудование для развлечений.</t>
  </si>
  <si>
    <t>Аттракционы механизированные  больших форм. Надувные аттракционы. Водные аттракционы. Прочее оборудование для развлечений.</t>
  </si>
  <si>
    <t>Аттракционы малых форм (Батут и т.д.) Прочее оборудование для развлечений.</t>
  </si>
  <si>
    <t>Аттракционы малых форм. Прочее оборудование для развлечений.</t>
  </si>
  <si>
    <t>Аттракционы соревновательно-развлекательные и призовые аттракционы. Прочее оборудование для развлечений.</t>
  </si>
  <si>
    <t>Зимние аттракционы: катание на снегоходе, квадроцикле. Прочее оборудование для развлечений.</t>
  </si>
  <si>
    <t>Аттракцион с использованием животных. (Катание на лошади. пони). Прочее оборудование для развлечений.</t>
  </si>
  <si>
    <t>S 560 м2 (ширина до 14 м  длина до 40 м)</t>
  </si>
  <si>
    <t>Аттракционы механизированные  больших форм.Прочее оборудование для развлечений.</t>
  </si>
  <si>
    <t>S 144 м3 (ширина до 12 м  длина до 12 м)</t>
  </si>
  <si>
    <t>S 528 м3 (ширина до 22 м  длина до 24 м)</t>
  </si>
  <si>
    <t>S 980 м2 (ширина до 28 м  длина до 35 м)</t>
  </si>
  <si>
    <t xml:space="preserve">Катание на квадроцикле S  1000 м2 
(ширина до 5 м  длина до 200 м)
</t>
  </si>
  <si>
    <t>Асфальтированная  площадка. Грунт. Есть возможность подключения эл. энергии.</t>
  </si>
  <si>
    <t xml:space="preserve">Размер начальной платы за право размещения передвижного аттракциона на территории Парка культуры и отдыха ежегодно индексируется для учета инфляции, путем умножения коэффициента индексации платы (Кип) на годовой размер платы предыдущего года за право размещения передвижного аттракциона на территорииПарка культуры и отдыха.
Коэффициент Кип соответствует ежегодному показателю инфляции в регионе (среднегодовому индексу потребительских цен) в соответствии с исходными условиями для формирования вариантов развития и основными показателями прогноза социально-экономического развития Пермского края на очередной год и плановый период, утвержденными губернатором Пермского края, по состоянию на 25 ноября текущего года.
</t>
  </si>
  <si>
    <t xml:space="preserve">  Настоящий Расчет начального размера платы за право размещения передвижного аттракциона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Парка культуры и отдыха (пр.Ленина, 50) </t>
  </si>
  <si>
    <t xml:space="preserve">Приложение №2
к Аукционной документации на право заключения договора размещения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сезон (до 6 месяцев)
</t>
  </si>
  <si>
    <t>Определение начального размера платы за размещение объекта для развлечения</t>
  </si>
  <si>
    <t>Цена права размещения передвижного аттракциона (руб.) на 1 день выходной или праздничный  за 1 м2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</si>
</sst>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0">
      <selection activeCell="G21" sqref="G21"/>
    </sheetView>
  </sheetViews>
  <sheetFormatPr defaultColWidth="9.140625" defaultRowHeight="15"/>
  <cols>
    <col min="1" max="1" width="6.57421875" style="8" customWidth="1"/>
    <col min="2" max="2" width="46.7109375" style="8" customWidth="1"/>
    <col min="3" max="3" width="26.7109375" style="8" customWidth="1"/>
    <col min="4" max="4" width="27.7109375" style="8" customWidth="1"/>
    <col min="5" max="5" width="12.00390625" style="8" customWidth="1"/>
    <col min="6" max="6" width="17.28125" style="8" customWidth="1"/>
    <col min="7" max="7" width="15.7109375" style="1" customWidth="1"/>
    <col min="8" max="8" width="17.57421875" style="0" customWidth="1"/>
    <col min="9" max="10" width="9.140625" style="0" customWidth="1"/>
  </cols>
  <sheetData>
    <row r="1" spans="5:9" ht="108" customHeight="1">
      <c r="E1" s="23" t="s">
        <v>54</v>
      </c>
      <c r="F1" s="23"/>
      <c r="G1" s="23"/>
      <c r="H1" s="23"/>
      <c r="I1" s="23"/>
    </row>
    <row r="2" spans="1:7" ht="15.75">
      <c r="A2" s="20" t="s">
        <v>55</v>
      </c>
      <c r="B2" s="20"/>
      <c r="C2" s="20"/>
      <c r="D2" s="20"/>
      <c r="E2" s="20"/>
      <c r="F2" s="20"/>
      <c r="G2" s="21"/>
    </row>
    <row r="4" spans="1:7" ht="55.5" customHeight="1">
      <c r="A4" s="22" t="s">
        <v>53</v>
      </c>
      <c r="B4" s="22"/>
      <c r="C4" s="22"/>
      <c r="D4" s="22"/>
      <c r="E4" s="22"/>
      <c r="F4" s="22"/>
      <c r="G4" s="23"/>
    </row>
    <row r="6" spans="1:8" ht="102" customHeight="1">
      <c r="A6" s="2" t="s">
        <v>16</v>
      </c>
      <c r="B6" s="2" t="s">
        <v>0</v>
      </c>
      <c r="C6" s="2" t="s">
        <v>23</v>
      </c>
      <c r="D6" s="2" t="s">
        <v>1</v>
      </c>
      <c r="E6" s="2" t="s">
        <v>2</v>
      </c>
      <c r="F6" s="2" t="s">
        <v>22</v>
      </c>
      <c r="G6" s="3" t="s">
        <v>21</v>
      </c>
      <c r="H6" s="3" t="s">
        <v>56</v>
      </c>
    </row>
    <row r="7" spans="1:8" ht="17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  <c r="F7" s="7">
        <v>6</v>
      </c>
      <c r="G7" s="4">
        <v>7</v>
      </c>
      <c r="H7" s="9">
        <v>8</v>
      </c>
    </row>
    <row r="8" spans="1:8" ht="53.25" customHeight="1">
      <c r="A8" s="3">
        <v>1</v>
      </c>
      <c r="B8" s="3" t="s">
        <v>36</v>
      </c>
      <c r="C8" s="3" t="s">
        <v>20</v>
      </c>
      <c r="D8" s="3" t="s">
        <v>28</v>
      </c>
      <c r="E8" s="3" t="s">
        <v>18</v>
      </c>
      <c r="F8" s="19">
        <f>21405.9456*1.061</f>
        <v>22711.708281599997</v>
      </c>
      <c r="G8" s="5">
        <f>F8/150</f>
        <v>151.41138854399998</v>
      </c>
      <c r="H8" s="17">
        <f>22*104%/100%</f>
        <v>22.880000000000003</v>
      </c>
    </row>
    <row r="9" spans="1:8" ht="47.25" customHeight="1">
      <c r="A9" s="3">
        <v>2</v>
      </c>
      <c r="B9" s="3" t="s">
        <v>37</v>
      </c>
      <c r="C9" s="3" t="s">
        <v>12</v>
      </c>
      <c r="D9" s="3" t="s">
        <v>17</v>
      </c>
      <c r="E9" s="3" t="s">
        <v>18</v>
      </c>
      <c r="F9" s="19">
        <f>16199.1232*1.061</f>
        <v>17187.2697152</v>
      </c>
      <c r="G9" s="5">
        <f>F9/100</f>
        <v>171.872697152</v>
      </c>
      <c r="H9" s="17">
        <f>25*104%/100%</f>
        <v>26</v>
      </c>
    </row>
    <row r="10" spans="1:8" ht="42" customHeight="1">
      <c r="A10" s="3">
        <v>3</v>
      </c>
      <c r="B10" s="3" t="s">
        <v>38</v>
      </c>
      <c r="C10" s="3" t="s">
        <v>50</v>
      </c>
      <c r="D10" s="3" t="s">
        <v>8</v>
      </c>
      <c r="E10" s="3" t="s">
        <v>18</v>
      </c>
      <c r="F10" s="19">
        <f>34711.7888*1.061</f>
        <v>36829.2079168</v>
      </c>
      <c r="G10" s="5">
        <f>F10/1000</f>
        <v>36.8292079168</v>
      </c>
      <c r="H10" s="17">
        <f>12*104%/100%</f>
        <v>12.48</v>
      </c>
    </row>
    <row r="11" spans="1:8" ht="54.75" customHeight="1">
      <c r="A11" s="3">
        <v>4</v>
      </c>
      <c r="B11" s="3" t="s">
        <v>39</v>
      </c>
      <c r="C11" s="3" t="s">
        <v>45</v>
      </c>
      <c r="D11" s="3" t="s">
        <v>51</v>
      </c>
      <c r="E11" s="3" t="s">
        <v>6</v>
      </c>
      <c r="F11" s="19">
        <f>69115.3216*1.061</f>
        <v>73331.3562176</v>
      </c>
      <c r="G11" s="5">
        <f>F11/560</f>
        <v>130.94885038857143</v>
      </c>
      <c r="H11" s="17">
        <f>19*104%/100%</f>
        <v>19.76</v>
      </c>
    </row>
    <row r="12" spans="1:8" ht="54.75" customHeight="1">
      <c r="A12" s="6">
        <v>5</v>
      </c>
      <c r="B12" s="6" t="s">
        <v>30</v>
      </c>
      <c r="C12" s="6" t="s">
        <v>49</v>
      </c>
      <c r="D12" s="3" t="s">
        <v>13</v>
      </c>
      <c r="E12" s="3" t="s">
        <v>6</v>
      </c>
      <c r="F12" s="19">
        <f>75257.728*1.061</f>
        <v>79848.449408</v>
      </c>
      <c r="G12" s="5">
        <f>F12/980</f>
        <v>81.47800960000001</v>
      </c>
      <c r="H12" s="17">
        <f>12*104%/100%</f>
        <v>12.48</v>
      </c>
    </row>
    <row r="13" spans="1:8" ht="39" customHeight="1">
      <c r="A13" s="3">
        <v>6</v>
      </c>
      <c r="B13" s="3" t="s">
        <v>9</v>
      </c>
      <c r="C13" s="3" t="s">
        <v>15</v>
      </c>
      <c r="D13" s="3" t="s">
        <v>8</v>
      </c>
      <c r="E13" s="3" t="s">
        <v>6</v>
      </c>
      <c r="F13" s="19">
        <f>34711.7888*1.061</f>
        <v>36829.2079168</v>
      </c>
      <c r="G13" s="5">
        <f>F13/1000</f>
        <v>36.8292079168</v>
      </c>
      <c r="H13" s="17">
        <f>5*104%/100%</f>
        <v>5.2</v>
      </c>
    </row>
    <row r="14" spans="1:8" ht="38.25" customHeight="1">
      <c r="A14" s="3">
        <v>7</v>
      </c>
      <c r="B14" s="3" t="s">
        <v>7</v>
      </c>
      <c r="C14" s="3" t="s">
        <v>31</v>
      </c>
      <c r="D14" s="3" t="s">
        <v>29</v>
      </c>
      <c r="E14" s="3" t="s">
        <v>18</v>
      </c>
      <c r="F14" s="19">
        <f>3244.8*1.061</f>
        <v>3442.7328</v>
      </c>
      <c r="G14" s="5">
        <f>F14/20</f>
        <v>172.13664</v>
      </c>
      <c r="H14" s="17">
        <f>29*104%/100%</f>
        <v>30.16</v>
      </c>
    </row>
    <row r="15" spans="1:8" ht="38.25" customHeight="1">
      <c r="A15" s="3">
        <v>8</v>
      </c>
      <c r="B15" s="3" t="s">
        <v>40</v>
      </c>
      <c r="C15" s="3" t="s">
        <v>31</v>
      </c>
      <c r="D15" s="3" t="s">
        <v>29</v>
      </c>
      <c r="E15" s="3" t="s">
        <v>18</v>
      </c>
      <c r="F15" s="19">
        <f>3244.8*1.061</f>
        <v>3442.7328</v>
      </c>
      <c r="G15" s="5">
        <v>150</v>
      </c>
      <c r="H15" s="17">
        <f>25*104%/100%</f>
        <v>26</v>
      </c>
    </row>
    <row r="16" spans="1:8" ht="35.25" customHeight="1">
      <c r="A16" s="3">
        <v>9</v>
      </c>
      <c r="B16" s="3" t="s">
        <v>41</v>
      </c>
      <c r="C16" s="3" t="s">
        <v>26</v>
      </c>
      <c r="D16" s="3" t="s">
        <v>25</v>
      </c>
      <c r="E16" s="3" t="s">
        <v>18</v>
      </c>
      <c r="F16" s="19">
        <f>3893.76*1.061</f>
        <v>4131.27936</v>
      </c>
      <c r="G16" s="5">
        <v>150</v>
      </c>
      <c r="H16" s="17">
        <f>25*104%/100%</f>
        <v>26</v>
      </c>
    </row>
    <row r="17" spans="1:8" ht="39" customHeight="1">
      <c r="A17" s="6">
        <v>10</v>
      </c>
      <c r="B17" s="10" t="s">
        <v>32</v>
      </c>
      <c r="C17" s="6" t="s">
        <v>10</v>
      </c>
      <c r="D17" s="3" t="s">
        <v>14</v>
      </c>
      <c r="E17" s="3" t="s">
        <v>6</v>
      </c>
      <c r="F17" s="19">
        <f>26034.112*1.061</f>
        <v>27622.192832</v>
      </c>
      <c r="G17" s="5">
        <f>F17/225</f>
        <v>122.76530147555556</v>
      </c>
      <c r="H17" s="17">
        <f>18*104%/100%</f>
        <v>18.72</v>
      </c>
    </row>
    <row r="18" spans="1:8" ht="38.25">
      <c r="A18" s="3">
        <v>11</v>
      </c>
      <c r="B18" s="3" t="s">
        <v>42</v>
      </c>
      <c r="C18" s="3" t="s">
        <v>11</v>
      </c>
      <c r="D18" s="3" t="s">
        <v>8</v>
      </c>
      <c r="E18" s="3" t="s">
        <v>18</v>
      </c>
      <c r="F18" s="19">
        <f>11339.4944*1.061</f>
        <v>12031.203558399999</v>
      </c>
      <c r="G18" s="5">
        <f>F18/60</f>
        <v>200.52005930666664</v>
      </c>
      <c r="H18" s="17">
        <f>29*104%/100%</f>
        <v>30.16</v>
      </c>
    </row>
    <row r="19" spans="1:10" s="1" customFormat="1" ht="33.75" customHeight="1">
      <c r="A19" s="11">
        <v>12</v>
      </c>
      <c r="B19" s="11" t="s">
        <v>43</v>
      </c>
      <c r="C19" s="11" t="s">
        <v>27</v>
      </c>
      <c r="D19" s="11" t="s">
        <v>19</v>
      </c>
      <c r="E19" s="11" t="s">
        <v>18</v>
      </c>
      <c r="F19" s="19">
        <f>17355.8944*1.061</f>
        <v>18414.6039584</v>
      </c>
      <c r="G19" s="12">
        <f>F19/500</f>
        <v>36.8292079168</v>
      </c>
      <c r="H19" s="18">
        <f>5*104%/100%</f>
        <v>5.2</v>
      </c>
      <c r="J19"/>
    </row>
    <row r="20" spans="1:10" s="1" customFormat="1" ht="48" customHeight="1">
      <c r="A20" s="3">
        <v>13</v>
      </c>
      <c r="B20" s="14" t="s">
        <v>44</v>
      </c>
      <c r="C20" s="13" t="s">
        <v>34</v>
      </c>
      <c r="D20" s="13" t="s">
        <v>35</v>
      </c>
      <c r="E20" s="11" t="s">
        <v>18</v>
      </c>
      <c r="F20" s="19">
        <f>6922.24*1.061</f>
        <v>7344.496639999999</v>
      </c>
      <c r="G20" s="5">
        <f>F20/200</f>
        <v>36.7224832</v>
      </c>
      <c r="H20" s="17">
        <f>12*104%/100%</f>
        <v>12.48</v>
      </c>
      <c r="J20"/>
    </row>
    <row r="21" spans="1:10" s="1" customFormat="1" ht="51" customHeight="1">
      <c r="A21" s="3">
        <v>14</v>
      </c>
      <c r="B21" s="15" t="s">
        <v>33</v>
      </c>
      <c r="C21" s="13" t="s">
        <v>48</v>
      </c>
      <c r="D21" s="16" t="s">
        <v>13</v>
      </c>
      <c r="E21" s="3" t="s">
        <v>6</v>
      </c>
      <c r="F21" s="19">
        <f>40547.0208*1.061</f>
        <v>43020.389068799996</v>
      </c>
      <c r="G21" s="5">
        <f>F21/528</f>
        <v>81.4780096</v>
      </c>
      <c r="H21" s="17">
        <f>5*104%/100%</f>
        <v>5.2</v>
      </c>
      <c r="J21"/>
    </row>
    <row r="22" spans="1:10" s="1" customFormat="1" ht="51" customHeight="1">
      <c r="A22" s="3">
        <v>15</v>
      </c>
      <c r="B22" s="15" t="s">
        <v>46</v>
      </c>
      <c r="C22" s="13" t="s">
        <v>47</v>
      </c>
      <c r="D22" s="16" t="s">
        <v>13</v>
      </c>
      <c r="E22" s="3" t="s">
        <v>6</v>
      </c>
      <c r="F22" s="19">
        <f>23362.56*1.061</f>
        <v>24787.67616</v>
      </c>
      <c r="G22" s="5">
        <f>F22/144</f>
        <v>172.13664</v>
      </c>
      <c r="H22" s="17">
        <f>6*104%/100%</f>
        <v>6.24</v>
      </c>
      <c r="J22"/>
    </row>
    <row r="23" spans="1:7" ht="132.75" customHeight="1">
      <c r="A23" s="24" t="s">
        <v>52</v>
      </c>
      <c r="B23" s="25"/>
      <c r="C23" s="25"/>
      <c r="D23" s="25"/>
      <c r="E23" s="25"/>
      <c r="F23" s="25"/>
      <c r="G23" s="25"/>
    </row>
    <row r="24" spans="1:7" ht="15.75">
      <c r="A24" s="26" t="s">
        <v>24</v>
      </c>
      <c r="B24" s="26"/>
      <c r="C24" s="26"/>
      <c r="D24" s="26"/>
      <c r="E24" s="26"/>
      <c r="F24" s="26"/>
      <c r="G24" s="27"/>
    </row>
  </sheetData>
  <sheetProtection/>
  <mergeCells count="5">
    <mergeCell ref="A2:G2"/>
    <mergeCell ref="A4:G4"/>
    <mergeCell ref="A23:G23"/>
    <mergeCell ref="A24:G24"/>
    <mergeCell ref="E1:I1"/>
  </mergeCells>
  <printOptions/>
  <pageMargins left="0.25" right="0.1968503937007874" top="0.3937007874015748" bottom="0.3937007874015748" header="0.31496062992125984" footer="0.2362204724409449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2023-04-12T09:38:38Z</dcterms:modified>
  <cp:category/>
  <cp:version/>
  <cp:contentType/>
  <cp:contentStatus/>
</cp:coreProperties>
</file>